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2\12\на сайт\"/>
    </mc:Choice>
  </mc:AlternateContent>
  <xr:revisionPtr revIDLastSave="0" documentId="13_ncr:1_{D325E57D-DBAB-4F9C-B02D-1FCA6C6BCAE7}" xr6:coauthVersionLast="47" xr6:coauthVersionMax="47" xr10:uidLastSave="{00000000-0000-0000-0000-000000000000}"/>
  <bookViews>
    <workbookView xWindow="90" yWindow="675" windowWidth="27195" windowHeight="1438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2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10" l="1"/>
  <c r="O19" i="10"/>
  <c r="O8" i="10"/>
  <c r="O6" i="10"/>
  <c r="N37" i="10"/>
  <c r="N36" i="10"/>
  <c r="N27" i="10" s="1"/>
  <c r="N35" i="10"/>
  <c r="N34" i="10" s="1"/>
  <c r="N33" i="10"/>
  <c r="N32" i="10"/>
  <c r="N31" i="10"/>
  <c r="N30" i="10"/>
  <c r="N28" i="10"/>
  <c r="N23" i="10"/>
  <c r="N22" i="10"/>
  <c r="N21" i="10"/>
  <c r="N16" i="10"/>
  <c r="N15" i="10"/>
  <c r="N14" i="10"/>
  <c r="N12" i="10"/>
  <c r="N11" i="10"/>
  <c r="N9" i="10"/>
  <c r="N8" i="10" s="1"/>
  <c r="N6" i="10" s="1"/>
  <c r="N7" i="10"/>
  <c r="N5" i="10" l="1"/>
  <c r="N26" i="10"/>
  <c r="N25" i="10" s="1"/>
  <c r="N20" i="10" s="1"/>
  <c r="N19" i="10" s="1"/>
  <c r="N38" i="10" s="1"/>
  <c r="N39" i="10" s="1"/>
  <c r="M37" i="10" l="1"/>
  <c r="M36" i="10"/>
  <c r="M35" i="10"/>
  <c r="M34" i="10" s="1"/>
  <c r="M33" i="10"/>
  <c r="M32" i="10"/>
  <c r="M31" i="10" s="1"/>
  <c r="M30" i="10"/>
  <c r="M28" i="10"/>
  <c r="M27" i="10"/>
  <c r="M26" i="10"/>
  <c r="M25" i="10" s="1"/>
  <c r="M23" i="10"/>
  <c r="M22" i="10"/>
  <c r="M21" i="10"/>
  <c r="M20" i="10" s="1"/>
  <c r="M19" i="10" s="1"/>
  <c r="M16" i="10"/>
  <c r="M15" i="10"/>
  <c r="M14" i="10"/>
  <c r="M12" i="10"/>
  <c r="M11" i="10"/>
  <c r="M9" i="10"/>
  <c r="M8" i="10" s="1"/>
  <c r="M7" i="10"/>
  <c r="M6" i="10" s="1"/>
  <c r="M5" i="10" l="1"/>
  <c r="M38" i="10"/>
  <c r="M39" i="10" s="1"/>
  <c r="L37" i="10" l="1"/>
  <c r="L36" i="10"/>
  <c r="L34" i="10" s="1"/>
  <c r="L35" i="10"/>
  <c r="L33" i="10"/>
  <c r="L32" i="10"/>
  <c r="L31" i="10" s="1"/>
  <c r="L30" i="10"/>
  <c r="L28" i="10" s="1"/>
  <c r="L27" i="10"/>
  <c r="L23" i="10"/>
  <c r="L22" i="10"/>
  <c r="L21" i="10" s="1"/>
  <c r="L16" i="10"/>
  <c r="L15" i="10" s="1"/>
  <c r="L14" i="10"/>
  <c r="L12" i="10" s="1"/>
  <c r="L11" i="10"/>
  <c r="L9" i="10" s="1"/>
  <c r="L8" i="10" s="1"/>
  <c r="L6" i="10" s="1"/>
  <c r="L7" i="10"/>
  <c r="L5" i="10" l="1"/>
  <c r="L26" i="10"/>
  <c r="L25" i="10" s="1"/>
  <c r="L20" i="10" s="1"/>
  <c r="L19" i="10" s="1"/>
  <c r="L38" i="10" s="1"/>
  <c r="L39" i="10" s="1"/>
  <c r="K37" i="10" l="1"/>
  <c r="K36" i="10"/>
  <c r="K35" i="10"/>
  <c r="K34" i="10" s="1"/>
  <c r="K33" i="10"/>
  <c r="K32" i="10"/>
  <c r="K31" i="10" s="1"/>
  <c r="K30" i="10"/>
  <c r="K28" i="10"/>
  <c r="K27" i="10"/>
  <c r="K23" i="10"/>
  <c r="K22" i="10"/>
  <c r="K21" i="10" s="1"/>
  <c r="K16" i="10"/>
  <c r="K15" i="10" s="1"/>
  <c r="K14" i="10"/>
  <c r="K12" i="10"/>
  <c r="K11" i="10"/>
  <c r="K9" i="10" s="1"/>
  <c r="K8" i="10" s="1"/>
  <c r="K6" i="10" s="1"/>
  <c r="K7" i="10"/>
  <c r="K5" i="10" l="1"/>
  <c r="K26" i="10"/>
  <c r="K25" i="10" s="1"/>
  <c r="K20" i="10" s="1"/>
  <c r="K19" i="10" s="1"/>
  <c r="K38" i="10" s="1"/>
  <c r="K39" i="10" s="1"/>
  <c r="J37" i="10" l="1"/>
  <c r="J36" i="10"/>
  <c r="J35" i="10"/>
  <c r="J34" i="10" s="1"/>
  <c r="J33" i="10"/>
  <c r="J32" i="10"/>
  <c r="J31" i="10" s="1"/>
  <c r="J30" i="10"/>
  <c r="J28" i="10"/>
  <c r="J27" i="10"/>
  <c r="J23" i="10"/>
  <c r="J22" i="10"/>
  <c r="J21" i="10" s="1"/>
  <c r="J16" i="10"/>
  <c r="J15" i="10" s="1"/>
  <c r="J14" i="10"/>
  <c r="J12" i="10"/>
  <c r="J11" i="10"/>
  <c r="J9" i="10" s="1"/>
  <c r="J7" i="10"/>
  <c r="J8" i="10" l="1"/>
  <c r="J6" i="10" s="1"/>
  <c r="J26" i="10"/>
  <c r="J25" i="10" s="1"/>
  <c r="J20" i="10" s="1"/>
  <c r="J19" i="10" s="1"/>
  <c r="J5" i="10" l="1"/>
  <c r="J38" i="10"/>
  <c r="J39" i="10" s="1"/>
  <c r="G37" i="10" l="1"/>
  <c r="G36" i="10"/>
  <c r="G35" i="10"/>
  <c r="G33" i="10"/>
  <c r="G11" i="10"/>
  <c r="F30" i="10"/>
  <c r="F37" i="10"/>
  <c r="F36" i="10"/>
  <c r="F35" i="10"/>
  <c r="F33" i="10"/>
  <c r="F32" i="10"/>
  <c r="F23" i="10" l="1"/>
  <c r="F22" i="10"/>
  <c r="F16" i="10"/>
  <c r="F14" i="10"/>
  <c r="F11" i="10"/>
  <c r="G32" i="10" l="1"/>
  <c r="G30" i="10"/>
  <c r="G23" i="10"/>
  <c r="G22" i="10"/>
  <c r="G16" i="10" l="1"/>
  <c r="G14" i="10"/>
  <c r="I37" i="10"/>
  <c r="I36" i="10"/>
  <c r="I35" i="10"/>
  <c r="I34" i="10" s="1"/>
  <c r="I33" i="10"/>
  <c r="I27" i="10" s="1"/>
  <c r="I32" i="10"/>
  <c r="I30" i="10"/>
  <c r="I28" i="10" s="1"/>
  <c r="I23" i="10"/>
  <c r="I22" i="10"/>
  <c r="I21" i="10" s="1"/>
  <c r="I16" i="10"/>
  <c r="I15" i="10" s="1"/>
  <c r="I14" i="10"/>
  <c r="I12" i="10" s="1"/>
  <c r="I11" i="10"/>
  <c r="I9" i="10" s="1"/>
  <c r="I7" i="10"/>
  <c r="H30" i="10"/>
  <c r="H28" i="10" s="1"/>
  <c r="H22" i="10"/>
  <c r="H7" i="10"/>
  <c r="H11" i="10"/>
  <c r="H9" i="10" s="1"/>
  <c r="H14" i="10"/>
  <c r="H12" i="10"/>
  <c r="H16" i="10"/>
  <c r="H15" i="10" s="1"/>
  <c r="H23" i="10"/>
  <c r="H32" i="10"/>
  <c r="H35" i="10"/>
  <c r="H26" i="10"/>
  <c r="H33" i="10"/>
  <c r="H27" i="10" s="1"/>
  <c r="H25" i="10" s="1"/>
  <c r="H36" i="10"/>
  <c r="H37" i="10"/>
  <c r="H34" i="10"/>
  <c r="H31" i="10"/>
  <c r="G7" i="10"/>
  <c r="G9" i="10"/>
  <c r="G12" i="10"/>
  <c r="G15" i="10"/>
  <c r="G21" i="10"/>
  <c r="G26" i="10"/>
  <c r="G28" i="10"/>
  <c r="G34" i="10"/>
  <c r="F28" i="10"/>
  <c r="F15" i="10"/>
  <c r="F12" i="10"/>
  <c r="F9" i="10"/>
  <c r="F7" i="10"/>
  <c r="E36" i="10"/>
  <c r="E33" i="10"/>
  <c r="E16" i="10"/>
  <c r="D16" i="10"/>
  <c r="D15" i="10" s="1"/>
  <c r="C16" i="10"/>
  <c r="C15" i="10" s="1"/>
  <c r="F27" i="10"/>
  <c r="F21" i="10"/>
  <c r="F31" i="10"/>
  <c r="E37" i="10"/>
  <c r="E35" i="10"/>
  <c r="E32" i="10"/>
  <c r="E31" i="10" s="1"/>
  <c r="E30" i="10"/>
  <c r="E28" i="10" s="1"/>
  <c r="E23" i="10"/>
  <c r="E22" i="10"/>
  <c r="E21" i="10" s="1"/>
  <c r="E14" i="10"/>
  <c r="E12" i="10" s="1"/>
  <c r="E11" i="10"/>
  <c r="E9" i="10"/>
  <c r="E7" i="10"/>
  <c r="D37" i="10"/>
  <c r="D36" i="10"/>
  <c r="D35" i="10"/>
  <c r="D33" i="10"/>
  <c r="D27" i="10" s="1"/>
  <c r="D32" i="10"/>
  <c r="D31" i="10" s="1"/>
  <c r="D30" i="10"/>
  <c r="D28" i="10"/>
  <c r="D23" i="10"/>
  <c r="D22" i="10"/>
  <c r="D14" i="10"/>
  <c r="D12" i="10"/>
  <c r="D11" i="10"/>
  <c r="D8" i="10" s="1"/>
  <c r="D6" i="10" s="1"/>
  <c r="D7" i="10"/>
  <c r="C37" i="10"/>
  <c r="C36" i="10"/>
  <c r="C27" i="10" s="1"/>
  <c r="C35" i="10"/>
  <c r="C34" i="10" s="1"/>
  <c r="C33" i="10"/>
  <c r="C32" i="10"/>
  <c r="C30" i="10"/>
  <c r="C28" i="10" s="1"/>
  <c r="C23" i="10"/>
  <c r="C21" i="10" s="1"/>
  <c r="C22" i="10"/>
  <c r="C14" i="10"/>
  <c r="C12" i="10" s="1"/>
  <c r="C11" i="10"/>
  <c r="C8" i="10" s="1"/>
  <c r="C7" i="10"/>
  <c r="D21" i="10"/>
  <c r="O17" i="10"/>
  <c r="O29" i="10"/>
  <c r="O24" i="10"/>
  <c r="O14" i="10"/>
  <c r="O13" i="10"/>
  <c r="O10" i="10"/>
  <c r="O7" i="10" s="1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8" i="9" s="1"/>
  <c r="M17" i="9" s="1"/>
  <c r="M19" i="9"/>
  <c r="M31" i="9"/>
  <c r="M28" i="9"/>
  <c r="M25" i="9"/>
  <c r="M24" i="9"/>
  <c r="M23" i="9"/>
  <c r="M22" i="9" s="1"/>
  <c r="M12" i="9"/>
  <c r="M9" i="9"/>
  <c r="M8" i="9"/>
  <c r="M6" i="9"/>
  <c r="M5" i="9" s="1"/>
  <c r="M7" i="9"/>
  <c r="L34" i="9"/>
  <c r="L25" i="9"/>
  <c r="L20" i="9"/>
  <c r="L18" i="9" s="1"/>
  <c r="L19" i="9"/>
  <c r="L31" i="9"/>
  <c r="L28" i="9"/>
  <c r="L24" i="9"/>
  <c r="L23" i="9"/>
  <c r="L12" i="9"/>
  <c r="L9" i="9"/>
  <c r="L8" i="9"/>
  <c r="L7" i="9"/>
  <c r="K19" i="9"/>
  <c r="K18" i="9" s="1"/>
  <c r="K34" i="9"/>
  <c r="K31" i="9"/>
  <c r="K20" i="9"/>
  <c r="J34" i="9"/>
  <c r="I34" i="9"/>
  <c r="H34" i="9"/>
  <c r="G34" i="9"/>
  <c r="F34" i="9"/>
  <c r="E34" i="9"/>
  <c r="D34" i="9"/>
  <c r="C34" i="9"/>
  <c r="O33" i="9"/>
  <c r="O31" i="9" s="1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J17" i="9" s="1"/>
  <c r="J16" i="9" s="1"/>
  <c r="I25" i="9"/>
  <c r="H25" i="9"/>
  <c r="G25" i="9"/>
  <c r="F25" i="9"/>
  <c r="F17" i="9" s="1"/>
  <c r="E25" i="9"/>
  <c r="D25" i="9"/>
  <c r="C25" i="9"/>
  <c r="K24" i="9"/>
  <c r="K22" i="9" s="1"/>
  <c r="J24" i="9"/>
  <c r="I24" i="9"/>
  <c r="H24" i="9"/>
  <c r="G24" i="9"/>
  <c r="F24" i="9"/>
  <c r="E24" i="9"/>
  <c r="D24" i="9"/>
  <c r="C24" i="9"/>
  <c r="O24" i="9" s="1"/>
  <c r="K23" i="9"/>
  <c r="J23" i="9"/>
  <c r="I23" i="9"/>
  <c r="H23" i="9"/>
  <c r="H22" i="9" s="1"/>
  <c r="G23" i="9"/>
  <c r="F23" i="9"/>
  <c r="E23" i="9"/>
  <c r="D23" i="9"/>
  <c r="C23" i="9"/>
  <c r="I22" i="9"/>
  <c r="D22" i="9"/>
  <c r="O21" i="9"/>
  <c r="J20" i="9"/>
  <c r="I20" i="9"/>
  <c r="H20" i="9"/>
  <c r="G20" i="9"/>
  <c r="F20" i="9"/>
  <c r="E20" i="9"/>
  <c r="D20" i="9"/>
  <c r="C20" i="9"/>
  <c r="O20" i="9" s="1"/>
  <c r="J19" i="9"/>
  <c r="I19" i="9"/>
  <c r="I18" i="9"/>
  <c r="H19" i="9"/>
  <c r="H18" i="9" s="1"/>
  <c r="G19" i="9"/>
  <c r="G18" i="9" s="1"/>
  <c r="F19" i="9"/>
  <c r="E19" i="9"/>
  <c r="E18" i="9"/>
  <c r="D19" i="9"/>
  <c r="D18" i="9" s="1"/>
  <c r="D17" i="9" s="1"/>
  <c r="D16" i="9" s="1"/>
  <c r="D35" i="9" s="1"/>
  <c r="D36" i="9" s="1"/>
  <c r="C19" i="9"/>
  <c r="C18" i="9" s="1"/>
  <c r="O14" i="9"/>
  <c r="O13" i="9"/>
  <c r="O12" i="9" s="1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D5" i="9"/>
  <c r="C8" i="9"/>
  <c r="K7" i="9"/>
  <c r="J7" i="9"/>
  <c r="J6" i="9"/>
  <c r="I7" i="9"/>
  <c r="H7" i="9"/>
  <c r="G7" i="9"/>
  <c r="G6" i="9" s="1"/>
  <c r="F7" i="9"/>
  <c r="F6" i="9" s="1"/>
  <c r="E7" i="9"/>
  <c r="E6" i="9" s="1"/>
  <c r="E5" i="9" s="1"/>
  <c r="D7" i="9"/>
  <c r="D6" i="9" s="1"/>
  <c r="C7" i="9"/>
  <c r="J20" i="8"/>
  <c r="J18" i="8" s="1"/>
  <c r="J17" i="8" s="1"/>
  <c r="J16" i="8" s="1"/>
  <c r="J19" i="8"/>
  <c r="J34" i="8"/>
  <c r="J12" i="8"/>
  <c r="J9" i="8"/>
  <c r="I6" i="9"/>
  <c r="C6" i="9"/>
  <c r="K6" i="9"/>
  <c r="L22" i="9"/>
  <c r="F22" i="9"/>
  <c r="J22" i="9"/>
  <c r="I17" i="9"/>
  <c r="I16" i="9"/>
  <c r="F18" i="9"/>
  <c r="J18" i="9"/>
  <c r="L6" i="9"/>
  <c r="L5" i="9"/>
  <c r="N6" i="9"/>
  <c r="O9" i="9"/>
  <c r="O28" i="9"/>
  <c r="O19" i="9"/>
  <c r="O18" i="9" s="1"/>
  <c r="O25" i="9"/>
  <c r="O8" i="9"/>
  <c r="F16" i="9"/>
  <c r="C5" i="9"/>
  <c r="K5" i="9"/>
  <c r="O7" i="9"/>
  <c r="K20" i="8"/>
  <c r="K18" i="8"/>
  <c r="K31" i="8"/>
  <c r="K28" i="8"/>
  <c r="K25" i="8"/>
  <c r="K24" i="8"/>
  <c r="K23" i="8"/>
  <c r="K12" i="8"/>
  <c r="K9" i="8"/>
  <c r="K8" i="8"/>
  <c r="K7" i="8"/>
  <c r="J31" i="8"/>
  <c r="J28" i="8"/>
  <c r="J25" i="8"/>
  <c r="J24" i="8"/>
  <c r="J22" i="8" s="1"/>
  <c r="J23" i="8"/>
  <c r="J8" i="8"/>
  <c r="J7" i="8"/>
  <c r="J6" i="8"/>
  <c r="K17" i="9"/>
  <c r="K16" i="9" s="1"/>
  <c r="K35" i="9" s="1"/>
  <c r="K36" i="9" s="1"/>
  <c r="K6" i="8"/>
  <c r="N5" i="9"/>
  <c r="O6" i="9"/>
  <c r="O5" i="9" s="1"/>
  <c r="K22" i="8"/>
  <c r="K17" i="8"/>
  <c r="K16" i="8"/>
  <c r="K35" i="8" s="1"/>
  <c r="K36" i="8" s="1"/>
  <c r="K5" i="8"/>
  <c r="I34" i="8"/>
  <c r="O34" i="8" s="1"/>
  <c r="I20" i="8"/>
  <c r="I19" i="8"/>
  <c r="I18" i="8"/>
  <c r="I31" i="8"/>
  <c r="I28" i="8"/>
  <c r="I25" i="8"/>
  <c r="I24" i="8"/>
  <c r="I23" i="8"/>
  <c r="I12" i="8"/>
  <c r="I9" i="8"/>
  <c r="I8" i="8"/>
  <c r="I7" i="8"/>
  <c r="I6" i="8" s="1"/>
  <c r="I22" i="8"/>
  <c r="I17" i="8" s="1"/>
  <c r="I16" i="8" s="1"/>
  <c r="H20" i="8"/>
  <c r="H19" i="8"/>
  <c r="H34" i="8"/>
  <c r="H12" i="8"/>
  <c r="H31" i="8"/>
  <c r="H28" i="8"/>
  <c r="H25" i="8"/>
  <c r="H24" i="8"/>
  <c r="H23" i="8"/>
  <c r="H9" i="8"/>
  <c r="H8" i="8"/>
  <c r="H7" i="8"/>
  <c r="G34" i="8"/>
  <c r="G25" i="8"/>
  <c r="G20" i="8"/>
  <c r="G19" i="8"/>
  <c r="G18" i="8" s="1"/>
  <c r="G31" i="8"/>
  <c r="G28" i="8"/>
  <c r="G24" i="8"/>
  <c r="G23" i="8"/>
  <c r="G22" i="8" s="1"/>
  <c r="G12" i="8"/>
  <c r="G9" i="8"/>
  <c r="G8" i="8"/>
  <c r="G6" i="8" s="1"/>
  <c r="G7" i="8"/>
  <c r="F34" i="8"/>
  <c r="F20" i="8"/>
  <c r="F19" i="8"/>
  <c r="F18" i="8" s="1"/>
  <c r="F31" i="8"/>
  <c r="F28" i="8"/>
  <c r="F25" i="8"/>
  <c r="F24" i="8"/>
  <c r="F22" i="8" s="1"/>
  <c r="F23" i="8"/>
  <c r="F12" i="8"/>
  <c r="F9" i="8"/>
  <c r="F8" i="8"/>
  <c r="F6" i="8" s="1"/>
  <c r="F7" i="8"/>
  <c r="F5" i="8"/>
  <c r="G17" i="8"/>
  <c r="G16" i="8" s="1"/>
  <c r="E34" i="8"/>
  <c r="E20" i="8"/>
  <c r="E18" i="8" s="1"/>
  <c r="E17" i="8" s="1"/>
  <c r="E16" i="8" s="1"/>
  <c r="E35" i="8" s="1"/>
  <c r="E36" i="8" s="1"/>
  <c r="E19" i="8"/>
  <c r="E31" i="8"/>
  <c r="E28" i="8"/>
  <c r="E25" i="8"/>
  <c r="E24" i="8"/>
  <c r="E23" i="8"/>
  <c r="E12" i="8"/>
  <c r="E9" i="8"/>
  <c r="E8" i="8"/>
  <c r="E7" i="8"/>
  <c r="G5" i="8"/>
  <c r="E6" i="8"/>
  <c r="E5" i="8"/>
  <c r="E22" i="8"/>
  <c r="D34" i="8"/>
  <c r="D20" i="8"/>
  <c r="D19" i="8"/>
  <c r="D31" i="8"/>
  <c r="D28" i="8"/>
  <c r="D25" i="8"/>
  <c r="D24" i="8"/>
  <c r="D23" i="8"/>
  <c r="D12" i="8"/>
  <c r="D9" i="8"/>
  <c r="D8" i="8"/>
  <c r="D6" i="8" s="1"/>
  <c r="D5" i="8" s="1"/>
  <c r="D7" i="8"/>
  <c r="C28" i="8"/>
  <c r="C34" i="8"/>
  <c r="C20" i="8"/>
  <c r="C19" i="8"/>
  <c r="D22" i="8"/>
  <c r="C31" i="8"/>
  <c r="C25" i="8"/>
  <c r="C24" i="8"/>
  <c r="O24" i="8" s="1"/>
  <c r="C23" i="8"/>
  <c r="C18" i="8"/>
  <c r="O33" i="8"/>
  <c r="O32" i="8"/>
  <c r="O30" i="8"/>
  <c r="O29" i="8"/>
  <c r="O27" i="8"/>
  <c r="O26" i="8"/>
  <c r="O21" i="8"/>
  <c r="O14" i="8"/>
  <c r="O13" i="8"/>
  <c r="C12" i="8"/>
  <c r="O11" i="8"/>
  <c r="O10" i="8"/>
  <c r="O7" i="8" s="1"/>
  <c r="O6" i="8" s="1"/>
  <c r="O5" i="8" s="1"/>
  <c r="C9" i="8"/>
  <c r="C8" i="8"/>
  <c r="C7" i="8"/>
  <c r="O12" i="8"/>
  <c r="C6" i="8"/>
  <c r="C5" i="8" s="1"/>
  <c r="O28" i="8"/>
  <c r="O8" i="8"/>
  <c r="O23" i="8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18" i="7" s="1"/>
  <c r="M34" i="7"/>
  <c r="M33" i="7"/>
  <c r="M24" i="7"/>
  <c r="M23" i="7"/>
  <c r="M28" i="7"/>
  <c r="M25" i="7"/>
  <c r="M12" i="7"/>
  <c r="M9" i="7"/>
  <c r="M8" i="7"/>
  <c r="M6" i="7" s="1"/>
  <c r="M5" i="7" s="1"/>
  <c r="L19" i="7"/>
  <c r="L18" i="7" s="1"/>
  <c r="L17" i="7" s="1"/>
  <c r="L16" i="7" s="1"/>
  <c r="L35" i="7" s="1"/>
  <c r="L36" i="7" s="1"/>
  <c r="L31" i="7"/>
  <c r="L28" i="7"/>
  <c r="L25" i="7"/>
  <c r="L24" i="7"/>
  <c r="L23" i="7"/>
  <c r="L22" i="7"/>
  <c r="L12" i="7"/>
  <c r="L9" i="7"/>
  <c r="L8" i="7"/>
  <c r="L6" i="7"/>
  <c r="K25" i="7"/>
  <c r="K24" i="7"/>
  <c r="K23" i="7"/>
  <c r="K19" i="7"/>
  <c r="K18" i="7" s="1"/>
  <c r="K8" i="7"/>
  <c r="K6" i="7"/>
  <c r="K5" i="7" s="1"/>
  <c r="K9" i="7"/>
  <c r="K12" i="7"/>
  <c r="K28" i="7"/>
  <c r="K31" i="7"/>
  <c r="J19" i="7"/>
  <c r="J18" i="7"/>
  <c r="J34" i="7"/>
  <c r="I19" i="7"/>
  <c r="I18" i="7" s="1"/>
  <c r="I17" i="7" s="1"/>
  <c r="I16" i="7" s="1"/>
  <c r="I35" i="7" s="1"/>
  <c r="I36" i="7" s="1"/>
  <c r="H19" i="7"/>
  <c r="H18" i="7"/>
  <c r="I34" i="7"/>
  <c r="H34" i="7"/>
  <c r="O34" i="7" s="1"/>
  <c r="G19" i="7"/>
  <c r="G34" i="7"/>
  <c r="F19" i="7"/>
  <c r="F18" i="7"/>
  <c r="F17" i="7" s="1"/>
  <c r="F16" i="7" s="1"/>
  <c r="F35" i="7" s="1"/>
  <c r="F36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J6" i="7" s="1"/>
  <c r="J5" i="7" s="1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22" i="7" s="1"/>
  <c r="G8" i="7"/>
  <c r="G6" i="7"/>
  <c r="G12" i="7"/>
  <c r="E24" i="7"/>
  <c r="F24" i="7"/>
  <c r="F22" i="7"/>
  <c r="F23" i="7"/>
  <c r="F8" i="7"/>
  <c r="F12" i="7"/>
  <c r="E23" i="7"/>
  <c r="E12" i="7"/>
  <c r="E8" i="7"/>
  <c r="E9" i="7"/>
  <c r="N26" i="5"/>
  <c r="N25" i="5" s="1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/>
  <c r="E18" i="7"/>
  <c r="D23" i="7"/>
  <c r="D12" i="7"/>
  <c r="D8" i="7"/>
  <c r="C18" i="7"/>
  <c r="C24" i="7"/>
  <c r="C12" i="7"/>
  <c r="C8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1" i="7"/>
  <c r="O20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/>
  <c r="E7" i="7"/>
  <c r="E6" i="7"/>
  <c r="E5" i="7"/>
  <c r="D7" i="7"/>
  <c r="C7" i="7"/>
  <c r="C6" i="7"/>
  <c r="C5" i="7" s="1"/>
  <c r="O31" i="7"/>
  <c r="O25" i="7"/>
  <c r="D9" i="7"/>
  <c r="O12" i="7"/>
  <c r="O8" i="7"/>
  <c r="C25" i="7"/>
  <c r="J12" i="7"/>
  <c r="N23" i="5"/>
  <c r="N22" i="5" s="1"/>
  <c r="N24" i="5"/>
  <c r="D26" i="5"/>
  <c r="E26" i="5"/>
  <c r="F26" i="5"/>
  <c r="F25" i="5" s="1"/>
  <c r="G26" i="5"/>
  <c r="H26" i="5"/>
  <c r="I26" i="5"/>
  <c r="J26" i="5"/>
  <c r="J25" i="5" s="1"/>
  <c r="K26" i="5"/>
  <c r="L26" i="5"/>
  <c r="M26" i="5"/>
  <c r="D27" i="5"/>
  <c r="E27" i="5"/>
  <c r="F27" i="5"/>
  <c r="G27" i="5"/>
  <c r="H27" i="5"/>
  <c r="H25" i="5" s="1"/>
  <c r="I27" i="5"/>
  <c r="J27" i="5"/>
  <c r="K27" i="5"/>
  <c r="K25" i="5" s="1"/>
  <c r="L27" i="5"/>
  <c r="M27" i="5"/>
  <c r="N27" i="5"/>
  <c r="C27" i="5"/>
  <c r="C26" i="5"/>
  <c r="D23" i="5"/>
  <c r="D22" i="5" s="1"/>
  <c r="E23" i="5"/>
  <c r="F23" i="5"/>
  <c r="G23" i="5"/>
  <c r="H23" i="5"/>
  <c r="H22" i="5" s="1"/>
  <c r="I23" i="5"/>
  <c r="J23" i="5"/>
  <c r="K23" i="5"/>
  <c r="L23" i="5"/>
  <c r="M23" i="5"/>
  <c r="D24" i="5"/>
  <c r="E24" i="5"/>
  <c r="F24" i="5"/>
  <c r="G24" i="5"/>
  <c r="H24" i="5"/>
  <c r="I24" i="5"/>
  <c r="I22" i="5" s="1"/>
  <c r="I17" i="5" s="1"/>
  <c r="I16" i="5" s="1"/>
  <c r="J24" i="5"/>
  <c r="K24" i="5"/>
  <c r="L24" i="5"/>
  <c r="L22" i="5"/>
  <c r="M24" i="5"/>
  <c r="C24" i="5"/>
  <c r="C22" i="5" s="1"/>
  <c r="C23" i="5"/>
  <c r="I25" i="5"/>
  <c r="M25" i="5"/>
  <c r="M22" i="5"/>
  <c r="K22" i="5"/>
  <c r="G22" i="5"/>
  <c r="J22" i="5"/>
  <c r="O34" i="5"/>
  <c r="O21" i="5"/>
  <c r="N12" i="5"/>
  <c r="N8" i="5"/>
  <c r="M8" i="5"/>
  <c r="M6" i="5"/>
  <c r="O13" i="5"/>
  <c r="N18" i="5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/>
  <c r="O12" i="5"/>
  <c r="J8" i="5"/>
  <c r="I18" i="5"/>
  <c r="I12" i="5"/>
  <c r="I11" i="5"/>
  <c r="I8" i="5"/>
  <c r="I6" i="5" s="1"/>
  <c r="I5" i="5" s="1"/>
  <c r="H8" i="5"/>
  <c r="C25" i="5"/>
  <c r="G9" i="5"/>
  <c r="G6" i="5"/>
  <c r="F8" i="5"/>
  <c r="F11" i="5"/>
  <c r="O11" i="5" s="1"/>
  <c r="O8" i="5" s="1"/>
  <c r="E11" i="5"/>
  <c r="D11" i="5"/>
  <c r="C11" i="5"/>
  <c r="O33" i="5"/>
  <c r="O27" i="5" s="1"/>
  <c r="O25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H28" i="5"/>
  <c r="G28" i="5"/>
  <c r="F28" i="5"/>
  <c r="E28" i="5"/>
  <c r="D28" i="5"/>
  <c r="C28" i="5"/>
  <c r="G25" i="5"/>
  <c r="E25" i="5"/>
  <c r="D25" i="5"/>
  <c r="O20" i="5"/>
  <c r="O18" i="5" s="1"/>
  <c r="H18" i="5"/>
  <c r="G18" i="5"/>
  <c r="G17" i="5" s="1"/>
  <c r="G16" i="5" s="1"/>
  <c r="G35" i="5" s="1"/>
  <c r="F18" i="5"/>
  <c r="E18" i="5"/>
  <c r="D18" i="5"/>
  <c r="C18" i="5"/>
  <c r="C17" i="5" s="1"/>
  <c r="C16" i="5"/>
  <c r="O10" i="5"/>
  <c r="N9" i="5"/>
  <c r="M9" i="5"/>
  <c r="K9" i="5"/>
  <c r="I9" i="5"/>
  <c r="H9" i="5"/>
  <c r="E9" i="5"/>
  <c r="D9" i="5"/>
  <c r="C9" i="5"/>
  <c r="K6" i="5"/>
  <c r="K5" i="5"/>
  <c r="H6" i="5"/>
  <c r="H5" i="5" s="1"/>
  <c r="F7" i="5"/>
  <c r="E7" i="5"/>
  <c r="E6" i="5"/>
  <c r="D7" i="5"/>
  <c r="D6" i="5" s="1"/>
  <c r="C7" i="5"/>
  <c r="C6" i="5" s="1"/>
  <c r="C5" i="5" s="1"/>
  <c r="N6" i="5"/>
  <c r="N5" i="5"/>
  <c r="J6" i="5"/>
  <c r="M17" i="5"/>
  <c r="M16" i="5"/>
  <c r="K17" i="5"/>
  <c r="K16" i="5" s="1"/>
  <c r="H17" i="5"/>
  <c r="H16" i="5"/>
  <c r="G36" i="5"/>
  <c r="G5" i="5"/>
  <c r="N18" i="4"/>
  <c r="N19" i="4"/>
  <c r="O15" i="4"/>
  <c r="N14" i="4"/>
  <c r="N8" i="4"/>
  <c r="N6" i="4"/>
  <c r="N9" i="4"/>
  <c r="H20" i="4"/>
  <c r="H8" i="4"/>
  <c r="H6" i="4"/>
  <c r="H5" i="4"/>
  <c r="M18" i="4"/>
  <c r="M19" i="4"/>
  <c r="M8" i="4"/>
  <c r="M6" i="4"/>
  <c r="M5" i="4" s="1"/>
  <c r="M9" i="4"/>
  <c r="M23" i="4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 s="1"/>
  <c r="K9" i="4"/>
  <c r="J26" i="4"/>
  <c r="K26" i="4"/>
  <c r="L26" i="4"/>
  <c r="M26" i="4"/>
  <c r="N26" i="4"/>
  <c r="J23" i="4"/>
  <c r="J17" i="4" s="1"/>
  <c r="J13" i="4" s="1"/>
  <c r="J12" i="4" s="1"/>
  <c r="J30" i="4" s="1"/>
  <c r="J31" i="4" s="1"/>
  <c r="K23" i="4"/>
  <c r="L23" i="4"/>
  <c r="N23" i="4"/>
  <c r="N17" i="4"/>
  <c r="N13" i="4" s="1"/>
  <c r="J18" i="4"/>
  <c r="H18" i="4"/>
  <c r="I18" i="4"/>
  <c r="I19" i="4"/>
  <c r="J19" i="4"/>
  <c r="J14" i="4"/>
  <c r="J11" i="4"/>
  <c r="J9" i="4"/>
  <c r="O11" i="4"/>
  <c r="J6" i="4"/>
  <c r="J5" i="4" s="1"/>
  <c r="I26" i="4"/>
  <c r="H26" i="4"/>
  <c r="H19" i="4"/>
  <c r="H23" i="4"/>
  <c r="I23" i="4"/>
  <c r="I17" i="4" s="1"/>
  <c r="H14" i="4"/>
  <c r="I14" i="4"/>
  <c r="I13" i="4" s="1"/>
  <c r="I12" i="4" s="1"/>
  <c r="I30" i="4" s="1"/>
  <c r="I31" i="4" s="1"/>
  <c r="G9" i="4"/>
  <c r="I6" i="4"/>
  <c r="I5" i="4" s="1"/>
  <c r="H9" i="4"/>
  <c r="I9" i="4"/>
  <c r="G26" i="4"/>
  <c r="G23" i="4"/>
  <c r="G20" i="4"/>
  <c r="G18" i="4"/>
  <c r="G19" i="4"/>
  <c r="G14" i="4"/>
  <c r="F7" i="4"/>
  <c r="F6" i="4" s="1"/>
  <c r="G6" i="4"/>
  <c r="G5" i="4" s="1"/>
  <c r="F18" i="4"/>
  <c r="F19" i="4"/>
  <c r="F26" i="4"/>
  <c r="F23" i="4"/>
  <c r="F20" i="4"/>
  <c r="F17" i="4"/>
  <c r="F14" i="4"/>
  <c r="F13" i="4" s="1"/>
  <c r="F12" i="4" s="1"/>
  <c r="F9" i="4"/>
  <c r="E20" i="4"/>
  <c r="E18" i="4"/>
  <c r="E26" i="4"/>
  <c r="E23" i="4"/>
  <c r="E19" i="4"/>
  <c r="E14" i="4"/>
  <c r="E7" i="4"/>
  <c r="E6" i="4" s="1"/>
  <c r="E5" i="4"/>
  <c r="E9" i="4"/>
  <c r="O28" i="4"/>
  <c r="O27" i="4"/>
  <c r="O26" i="4" s="1"/>
  <c r="D26" i="4"/>
  <c r="C26" i="4"/>
  <c r="O25" i="4"/>
  <c r="O24" i="4"/>
  <c r="D23" i="4"/>
  <c r="C23" i="4"/>
  <c r="O21" i="4"/>
  <c r="O20" i="4"/>
  <c r="D20" i="4"/>
  <c r="D17" i="4" s="1"/>
  <c r="C20" i="4"/>
  <c r="D19" i="4"/>
  <c r="C19" i="4"/>
  <c r="D18" i="4"/>
  <c r="C18" i="4"/>
  <c r="O16" i="4"/>
  <c r="D14" i="4"/>
  <c r="C14" i="4"/>
  <c r="O10" i="4"/>
  <c r="O7" i="4" s="1"/>
  <c r="D9" i="4"/>
  <c r="C9" i="4"/>
  <c r="D7" i="4"/>
  <c r="D6" i="4" s="1"/>
  <c r="C7" i="4"/>
  <c r="C6" i="4" s="1"/>
  <c r="N18" i="3"/>
  <c r="O28" i="3"/>
  <c r="O27" i="3"/>
  <c r="O26" i="3" s="1"/>
  <c r="O17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O19" i="3" s="1"/>
  <c r="D18" i="3"/>
  <c r="D19" i="3"/>
  <c r="C19" i="3"/>
  <c r="C18" i="3"/>
  <c r="C7" i="3"/>
  <c r="L7" i="3"/>
  <c r="M7" i="3"/>
  <c r="M6" i="3"/>
  <c r="M5" i="3" s="1"/>
  <c r="N7" i="3"/>
  <c r="N6" i="3"/>
  <c r="N5" i="3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F23" i="3"/>
  <c r="E23" i="3"/>
  <c r="D23" i="3"/>
  <c r="D17" i="3" s="1"/>
  <c r="D13" i="3" s="1"/>
  <c r="D12" i="3" s="1"/>
  <c r="C23" i="3"/>
  <c r="N20" i="3"/>
  <c r="N17" i="3"/>
  <c r="N13" i="3" s="1"/>
  <c r="N12" i="3" s="1"/>
  <c r="N30" i="3" s="1"/>
  <c r="N31" i="3" s="1"/>
  <c r="F20" i="3"/>
  <c r="F17" i="3" s="1"/>
  <c r="F13" i="3" s="1"/>
  <c r="F12" i="3" s="1"/>
  <c r="F30" i="3" s="1"/>
  <c r="F31" i="3" s="1"/>
  <c r="E20" i="3"/>
  <c r="D20" i="3"/>
  <c r="C20" i="3"/>
  <c r="C17" i="3" s="1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 s="1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/>
  <c r="I7" i="3"/>
  <c r="I6" i="3" s="1"/>
  <c r="I5" i="3" s="1"/>
  <c r="H7" i="3"/>
  <c r="H6" i="3"/>
  <c r="H5" i="3"/>
  <c r="G7" i="3"/>
  <c r="G6" i="3" s="1"/>
  <c r="G5" i="3" s="1"/>
  <c r="F7" i="3"/>
  <c r="F6" i="3" s="1"/>
  <c r="F5" i="3" s="1"/>
  <c r="E7" i="3"/>
  <c r="E6" i="3" s="1"/>
  <c r="D7" i="3"/>
  <c r="D6" i="3"/>
  <c r="D5" i="3"/>
  <c r="L6" i="3"/>
  <c r="L5" i="3" s="1"/>
  <c r="C6" i="3"/>
  <c r="C30" i="3" s="1"/>
  <c r="C31" i="3" s="1"/>
  <c r="O6" i="3"/>
  <c r="O5" i="3" s="1"/>
  <c r="O23" i="3"/>
  <c r="O28" i="2"/>
  <c r="O26" i="2" s="1"/>
  <c r="O17" i="2" s="1"/>
  <c r="O27" i="2"/>
  <c r="O25" i="2"/>
  <c r="O24" i="2"/>
  <c r="O21" i="2"/>
  <c r="O20" i="2" s="1"/>
  <c r="O16" i="2"/>
  <c r="O14" i="2" s="1"/>
  <c r="O15" i="2"/>
  <c r="O10" i="2"/>
  <c r="O9" i="2" s="1"/>
  <c r="N20" i="2"/>
  <c r="N17" i="2" s="1"/>
  <c r="N18" i="2"/>
  <c r="N26" i="2"/>
  <c r="N19" i="2"/>
  <c r="N23" i="2"/>
  <c r="N14" i="2"/>
  <c r="N9" i="2"/>
  <c r="N6" i="2"/>
  <c r="N5" i="2"/>
  <c r="M26" i="2"/>
  <c r="M18" i="2"/>
  <c r="M19" i="2"/>
  <c r="M23" i="2"/>
  <c r="M14" i="2"/>
  <c r="M13" i="2" s="1"/>
  <c r="M12" i="2" s="1"/>
  <c r="M30" i="2" s="1"/>
  <c r="M31" i="2" s="1"/>
  <c r="M6" i="2"/>
  <c r="M5" i="2"/>
  <c r="M9" i="2"/>
  <c r="L9" i="2"/>
  <c r="L26" i="2"/>
  <c r="L18" i="2"/>
  <c r="L19" i="2"/>
  <c r="L23" i="2"/>
  <c r="L17" i="2" s="1"/>
  <c r="L13" i="2" s="1"/>
  <c r="L12" i="2" s="1"/>
  <c r="L14" i="2"/>
  <c r="L6" i="2"/>
  <c r="L5" i="2"/>
  <c r="C5" i="1"/>
  <c r="L5" i="1"/>
  <c r="G17" i="1"/>
  <c r="G13" i="1"/>
  <c r="G12" i="1" s="1"/>
  <c r="H17" i="1"/>
  <c r="H13" i="1"/>
  <c r="H12" i="1" s="1"/>
  <c r="I17" i="1"/>
  <c r="I13" i="1"/>
  <c r="I12" i="1"/>
  <c r="K13" i="1"/>
  <c r="K12" i="1" s="1"/>
  <c r="D17" i="1"/>
  <c r="D13" i="1"/>
  <c r="L13" i="1" s="1"/>
  <c r="E17" i="1"/>
  <c r="F17" i="1"/>
  <c r="F13" i="1"/>
  <c r="F12" i="1"/>
  <c r="C17" i="1"/>
  <c r="C13" i="1" s="1"/>
  <c r="C12" i="1" s="1"/>
  <c r="J13" i="1"/>
  <c r="J12" i="1"/>
  <c r="J30" i="1" s="1"/>
  <c r="L30" i="1" s="1"/>
  <c r="L31" i="1" s="1"/>
  <c r="E13" i="1"/>
  <c r="E12" i="1" s="1"/>
  <c r="K26" i="2"/>
  <c r="K18" i="2"/>
  <c r="K19" i="2"/>
  <c r="K23" i="2"/>
  <c r="K14" i="2"/>
  <c r="K7" i="2"/>
  <c r="K6" i="2"/>
  <c r="K30" i="2" s="1"/>
  <c r="K9" i="2"/>
  <c r="J18" i="2"/>
  <c r="J19" i="2"/>
  <c r="J26" i="2"/>
  <c r="J23" i="2"/>
  <c r="J14" i="2"/>
  <c r="J7" i="2"/>
  <c r="J6" i="2"/>
  <c r="J5" i="2" s="1"/>
  <c r="J9" i="2"/>
  <c r="I18" i="2"/>
  <c r="I19" i="2"/>
  <c r="I26" i="2"/>
  <c r="I23" i="2"/>
  <c r="I14" i="2"/>
  <c r="I7" i="2"/>
  <c r="I6" i="2" s="1"/>
  <c r="I9" i="2"/>
  <c r="H18" i="2"/>
  <c r="H19" i="2"/>
  <c r="H26" i="2"/>
  <c r="H23" i="2"/>
  <c r="H14" i="2"/>
  <c r="H9" i="2"/>
  <c r="H7" i="2"/>
  <c r="H6" i="2"/>
  <c r="I17" i="2"/>
  <c r="G26" i="2"/>
  <c r="F26" i="2"/>
  <c r="E26" i="2"/>
  <c r="D26" i="2"/>
  <c r="C26" i="2"/>
  <c r="G23" i="2"/>
  <c r="F23" i="2"/>
  <c r="E23" i="2"/>
  <c r="D23" i="2"/>
  <c r="C23" i="2"/>
  <c r="F20" i="2"/>
  <c r="F17" i="2" s="1"/>
  <c r="E20" i="2"/>
  <c r="E17" i="2"/>
  <c r="E13" i="2" s="1"/>
  <c r="E12" i="2" s="1"/>
  <c r="D20" i="2"/>
  <c r="C20" i="2"/>
  <c r="C17" i="2" s="1"/>
  <c r="G19" i="2"/>
  <c r="F19" i="2"/>
  <c r="E19" i="2"/>
  <c r="D19" i="2"/>
  <c r="C19" i="2"/>
  <c r="G18" i="2"/>
  <c r="F18" i="2"/>
  <c r="E18" i="2"/>
  <c r="D18" i="2"/>
  <c r="G14" i="2"/>
  <c r="F14" i="2"/>
  <c r="F13" i="2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/>
  <c r="E7" i="2"/>
  <c r="E6" i="2" s="1"/>
  <c r="E30" i="2" s="1"/>
  <c r="E31" i="2" s="1"/>
  <c r="D7" i="2"/>
  <c r="C7" i="2"/>
  <c r="C6" i="2"/>
  <c r="D6" i="2"/>
  <c r="D5" i="2" s="1"/>
  <c r="K31" i="1"/>
  <c r="I31" i="1"/>
  <c r="H31" i="1"/>
  <c r="G31" i="1"/>
  <c r="F31" i="1"/>
  <c r="E31" i="1"/>
  <c r="D31" i="1"/>
  <c r="C31" i="1"/>
  <c r="G5" i="2"/>
  <c r="K17" i="2"/>
  <c r="K13" i="2" s="1"/>
  <c r="K12" i="2" s="1"/>
  <c r="L17" i="1"/>
  <c r="L17" i="3"/>
  <c r="L13" i="3" s="1"/>
  <c r="L12" i="3" s="1"/>
  <c r="L30" i="3" s="1"/>
  <c r="L31" i="3" s="1"/>
  <c r="M17" i="4"/>
  <c r="M13" i="4" s="1"/>
  <c r="M12" i="4"/>
  <c r="M30" i="4" s="1"/>
  <c r="M31" i="4" s="1"/>
  <c r="J12" i="5"/>
  <c r="D13" i="4"/>
  <c r="D12" i="4" s="1"/>
  <c r="F6" i="5"/>
  <c r="K22" i="7"/>
  <c r="C13" i="3"/>
  <c r="C12" i="3"/>
  <c r="J17" i="3"/>
  <c r="J13" i="3"/>
  <c r="J12" i="3"/>
  <c r="M17" i="2"/>
  <c r="O18" i="2"/>
  <c r="K17" i="3"/>
  <c r="K13" i="3" s="1"/>
  <c r="K12" i="3" s="1"/>
  <c r="C17" i="4"/>
  <c r="C13" i="4"/>
  <c r="C12" i="4"/>
  <c r="O9" i="4"/>
  <c r="N12" i="4"/>
  <c r="N30" i="4" s="1"/>
  <c r="N31" i="4" s="1"/>
  <c r="J17" i="7"/>
  <c r="J16" i="7"/>
  <c r="J35" i="7"/>
  <c r="J36" i="7" s="1"/>
  <c r="O18" i="3"/>
  <c r="O18" i="4"/>
  <c r="H17" i="4"/>
  <c r="H13" i="4" s="1"/>
  <c r="H12" i="4" s="1"/>
  <c r="H30" i="4"/>
  <c r="O28" i="5"/>
  <c r="J17" i="5"/>
  <c r="J16" i="5"/>
  <c r="J35" i="5" s="1"/>
  <c r="J36" i="5" s="1"/>
  <c r="L25" i="5"/>
  <c r="M31" i="7"/>
  <c r="L17" i="5"/>
  <c r="L16" i="5"/>
  <c r="D17" i="5"/>
  <c r="D16" i="5" s="1"/>
  <c r="F22" i="5"/>
  <c r="F17" i="5"/>
  <c r="F16" i="5" s="1"/>
  <c r="F35" i="5" s="1"/>
  <c r="F36" i="5" s="1"/>
  <c r="K17" i="7"/>
  <c r="K16" i="7" s="1"/>
  <c r="K35" i="7" s="1"/>
  <c r="K36" i="7" s="1"/>
  <c r="L5" i="5"/>
  <c r="L35" i="5"/>
  <c r="O24" i="7"/>
  <c r="F5" i="5"/>
  <c r="O14" i="4"/>
  <c r="L17" i="4"/>
  <c r="L13" i="4"/>
  <c r="L12" i="4" s="1"/>
  <c r="L30" i="4" s="1"/>
  <c r="L31" i="4" s="1"/>
  <c r="O23" i="2"/>
  <c r="O23" i="4"/>
  <c r="O17" i="4" s="1"/>
  <c r="O13" i="4" s="1"/>
  <c r="O12" i="4" s="1"/>
  <c r="O8" i="4"/>
  <c r="O6" i="4" s="1"/>
  <c r="C35" i="5"/>
  <c r="C36" i="5" s="1"/>
  <c r="K35" i="5"/>
  <c r="K36" i="5"/>
  <c r="F9" i="5"/>
  <c r="G17" i="7"/>
  <c r="G16" i="7" s="1"/>
  <c r="G35" i="7" s="1"/>
  <c r="G36" i="7" s="1"/>
  <c r="D22" i="7"/>
  <c r="D17" i="7"/>
  <c r="D16" i="7" s="1"/>
  <c r="E22" i="7"/>
  <c r="E17" i="7"/>
  <c r="E16" i="7"/>
  <c r="E35" i="7" s="1"/>
  <c r="E36" i="7" s="1"/>
  <c r="H17" i="7"/>
  <c r="H16" i="7"/>
  <c r="H35" i="7" s="1"/>
  <c r="H36" i="7" s="1"/>
  <c r="N17" i="7"/>
  <c r="N16" i="7"/>
  <c r="N35" i="7" s="1"/>
  <c r="N36" i="7" s="1"/>
  <c r="O23" i="5"/>
  <c r="O6" i="7"/>
  <c r="O9" i="7"/>
  <c r="I22" i="7"/>
  <c r="I13" i="2"/>
  <c r="I12" i="2" s="1"/>
  <c r="O19" i="4"/>
  <c r="G17" i="4"/>
  <c r="G13" i="4" s="1"/>
  <c r="G12" i="4" s="1"/>
  <c r="G30" i="4" s="1"/>
  <c r="G31" i="4" s="1"/>
  <c r="H17" i="2"/>
  <c r="H13" i="2"/>
  <c r="H12" i="2" s="1"/>
  <c r="H30" i="2" s="1"/>
  <c r="H31" i="2" s="1"/>
  <c r="M17" i="3"/>
  <c r="M13" i="3"/>
  <c r="M12" i="3" s="1"/>
  <c r="I17" i="3"/>
  <c r="I13" i="3" s="1"/>
  <c r="I12" i="3" s="1"/>
  <c r="I30" i="3" s="1"/>
  <c r="I31" i="3" s="1"/>
  <c r="E17" i="4"/>
  <c r="E13" i="4" s="1"/>
  <c r="E12" i="4" s="1"/>
  <c r="E30" i="4" s="1"/>
  <c r="E31" i="4" s="1"/>
  <c r="K17" i="4"/>
  <c r="K13" i="4"/>
  <c r="K12" i="4"/>
  <c r="K30" i="4" s="1"/>
  <c r="K31" i="4" s="1"/>
  <c r="I35" i="5"/>
  <c r="I36" i="5"/>
  <c r="M22" i="7"/>
  <c r="M17" i="7"/>
  <c r="M16" i="7"/>
  <c r="M35" i="7" s="1"/>
  <c r="M36" i="7" s="1"/>
  <c r="E5" i="2"/>
  <c r="C5" i="2"/>
  <c r="H5" i="2"/>
  <c r="N5" i="7"/>
  <c r="F5" i="7"/>
  <c r="L5" i="7"/>
  <c r="H31" i="4"/>
  <c r="N5" i="4"/>
  <c r="M5" i="5"/>
  <c r="M35" i="5"/>
  <c r="O5" i="7"/>
  <c r="G5" i="7"/>
  <c r="E5" i="5"/>
  <c r="C5" i="3"/>
  <c r="O7" i="5"/>
  <c r="J5" i="5"/>
  <c r="O6" i="5"/>
  <c r="M36" i="5"/>
  <c r="L36" i="5"/>
  <c r="O5" i="5"/>
  <c r="O12" i="10" l="1"/>
  <c r="G8" i="10"/>
  <c r="G6" i="10" s="1"/>
  <c r="E26" i="10"/>
  <c r="O30" i="10"/>
  <c r="O28" i="10" s="1"/>
  <c r="C9" i="10"/>
  <c r="O37" i="10"/>
  <c r="E5" i="3"/>
  <c r="O30" i="4"/>
  <c r="O31" i="4" s="1"/>
  <c r="O5" i="4"/>
  <c r="K31" i="2"/>
  <c r="K5" i="3"/>
  <c r="K30" i="3"/>
  <c r="D30" i="4"/>
  <c r="I5" i="2"/>
  <c r="I30" i="2"/>
  <c r="N13" i="2"/>
  <c r="N12" i="2" s="1"/>
  <c r="N30" i="2" s="1"/>
  <c r="N31" i="2" s="1"/>
  <c r="O13" i="2"/>
  <c r="O12" i="2" s="1"/>
  <c r="D30" i="3"/>
  <c r="D31" i="3" s="1"/>
  <c r="J30" i="3"/>
  <c r="J31" i="3" s="1"/>
  <c r="F30" i="4"/>
  <c r="F5" i="4"/>
  <c r="D35" i="5"/>
  <c r="D36" i="5" s="1"/>
  <c r="D5" i="5"/>
  <c r="F26" i="10"/>
  <c r="F25" i="10" s="1"/>
  <c r="F20" i="10" s="1"/>
  <c r="F19" i="10" s="1"/>
  <c r="F34" i="10"/>
  <c r="G31" i="10"/>
  <c r="G27" i="10"/>
  <c r="G25" i="10" s="1"/>
  <c r="G20" i="10" s="1"/>
  <c r="G19" i="10" s="1"/>
  <c r="G38" i="10" s="1"/>
  <c r="O33" i="10"/>
  <c r="F35" i="9"/>
  <c r="F5" i="9"/>
  <c r="J5" i="9"/>
  <c r="J35" i="9"/>
  <c r="O9" i="5"/>
  <c r="K5" i="2"/>
  <c r="M30" i="3"/>
  <c r="M31" i="3" s="1"/>
  <c r="C13" i="2"/>
  <c r="C12" i="2" s="1"/>
  <c r="C30" i="2" s="1"/>
  <c r="C31" i="2" s="1"/>
  <c r="L30" i="2"/>
  <c r="L31" i="2" s="1"/>
  <c r="O19" i="7"/>
  <c r="O18" i="7" s="1"/>
  <c r="O34" i="9"/>
  <c r="O16" i="10"/>
  <c r="O15" i="10" s="1"/>
  <c r="E15" i="10"/>
  <c r="H17" i="3"/>
  <c r="H13" i="3" s="1"/>
  <c r="H12" i="3" s="1"/>
  <c r="H30" i="3" s="1"/>
  <c r="H31" i="3" s="1"/>
  <c r="D12" i="1"/>
  <c r="L12" i="1" s="1"/>
  <c r="D5" i="4"/>
  <c r="O7" i="2"/>
  <c r="O6" i="2" s="1"/>
  <c r="D17" i="2"/>
  <c r="D13" i="2" s="1"/>
  <c r="D12" i="2" s="1"/>
  <c r="D30" i="2" s="1"/>
  <c r="D31" i="2" s="1"/>
  <c r="G17" i="2"/>
  <c r="G13" i="2" s="1"/>
  <c r="G12" i="2" s="1"/>
  <c r="G30" i="2" s="1"/>
  <c r="G31" i="2" s="1"/>
  <c r="J17" i="2"/>
  <c r="J13" i="2" s="1"/>
  <c r="J12" i="2" s="1"/>
  <c r="J30" i="2" s="1"/>
  <c r="J31" i="2" s="1"/>
  <c r="O19" i="2"/>
  <c r="E17" i="3"/>
  <c r="E13" i="3" s="1"/>
  <c r="E12" i="3" s="1"/>
  <c r="E30" i="3" s="1"/>
  <c r="E31" i="3" s="1"/>
  <c r="G17" i="3"/>
  <c r="G13" i="3" s="1"/>
  <c r="G12" i="3" s="1"/>
  <c r="G30" i="3" s="1"/>
  <c r="G31" i="3" s="1"/>
  <c r="O14" i="3"/>
  <c r="O13" i="3" s="1"/>
  <c r="O12" i="3" s="1"/>
  <c r="C5" i="4"/>
  <c r="C30" i="4"/>
  <c r="C31" i="4" s="1"/>
  <c r="H35" i="5"/>
  <c r="H36" i="5" s="1"/>
  <c r="E22" i="9"/>
  <c r="E17" i="9" s="1"/>
  <c r="E16" i="9" s="1"/>
  <c r="O23" i="9"/>
  <c r="O22" i="9" s="1"/>
  <c r="O17" i="9" s="1"/>
  <c r="O16" i="9" s="1"/>
  <c r="O35" i="9" s="1"/>
  <c r="O35" i="10"/>
  <c r="D34" i="10"/>
  <c r="D26" i="10"/>
  <c r="D25" i="10" s="1"/>
  <c r="D20" i="10" s="1"/>
  <c r="D19" i="10" s="1"/>
  <c r="D38" i="10" s="1"/>
  <c r="D39" i="10" s="1"/>
  <c r="E8" i="10"/>
  <c r="E6" i="10" s="1"/>
  <c r="O23" i="7"/>
  <c r="O22" i="7" s="1"/>
  <c r="C22" i="7"/>
  <c r="C17" i="7" s="1"/>
  <c r="C16" i="7" s="1"/>
  <c r="C35" i="7" s="1"/>
  <c r="C36" i="7" s="1"/>
  <c r="O22" i="8"/>
  <c r="C17" i="8"/>
  <c r="C16" i="8" s="1"/>
  <c r="C35" i="8" s="1"/>
  <c r="C36" i="8" s="1"/>
  <c r="O20" i="8"/>
  <c r="D18" i="8"/>
  <c r="D17" i="8" s="1"/>
  <c r="D16" i="8" s="1"/>
  <c r="D35" i="8" s="1"/>
  <c r="D36" i="8" s="1"/>
  <c r="O19" i="8"/>
  <c r="H18" i="8"/>
  <c r="H17" i="8" s="1"/>
  <c r="H16" i="8" s="1"/>
  <c r="I5" i="8"/>
  <c r="I35" i="8"/>
  <c r="G5" i="9"/>
  <c r="G17" i="9"/>
  <c r="G16" i="9" s="1"/>
  <c r="G35" i="9" s="1"/>
  <c r="G36" i="9" s="1"/>
  <c r="C22" i="9"/>
  <c r="L17" i="9"/>
  <c r="L16" i="9" s="1"/>
  <c r="L35" i="9" s="1"/>
  <c r="L36" i="9" s="1"/>
  <c r="C26" i="10"/>
  <c r="C25" i="10" s="1"/>
  <c r="C20" i="10" s="1"/>
  <c r="C19" i="10" s="1"/>
  <c r="C31" i="10"/>
  <c r="O32" i="10"/>
  <c r="F8" i="10"/>
  <c r="F6" i="10" s="1"/>
  <c r="N17" i="5"/>
  <c r="N16" i="5" s="1"/>
  <c r="N35" i="5" s="1"/>
  <c r="N36" i="5" s="1"/>
  <c r="D6" i="7"/>
  <c r="D5" i="7" s="1"/>
  <c r="D35" i="7" s="1"/>
  <c r="D36" i="7" s="1"/>
  <c r="C22" i="8"/>
  <c r="F17" i="8"/>
  <c r="F16" i="8" s="1"/>
  <c r="F35" i="8" s="1"/>
  <c r="F36" i="8" s="1"/>
  <c r="G35" i="8"/>
  <c r="G36" i="8" s="1"/>
  <c r="H22" i="8"/>
  <c r="J35" i="8"/>
  <c r="J5" i="8"/>
  <c r="H6" i="9"/>
  <c r="H17" i="9"/>
  <c r="H16" i="9" s="1"/>
  <c r="G22" i="9"/>
  <c r="C6" i="10"/>
  <c r="H21" i="10"/>
  <c r="H20" i="10" s="1"/>
  <c r="H19" i="10" s="1"/>
  <c r="O23" i="10"/>
  <c r="H8" i="10"/>
  <c r="H6" i="10" s="1"/>
  <c r="O31" i="5"/>
  <c r="O24" i="5"/>
  <c r="O22" i="5" s="1"/>
  <c r="O17" i="5" s="1"/>
  <c r="O16" i="5" s="1"/>
  <c r="O35" i="5" s="1"/>
  <c r="O36" i="5" s="1"/>
  <c r="E22" i="5"/>
  <c r="E17" i="5" s="1"/>
  <c r="E16" i="5" s="1"/>
  <c r="E35" i="5" s="1"/>
  <c r="E36" i="5" s="1"/>
  <c r="H6" i="8"/>
  <c r="I35" i="9"/>
  <c r="I5" i="9"/>
  <c r="E35" i="9"/>
  <c r="E36" i="9" s="1"/>
  <c r="C17" i="9"/>
  <c r="C16" i="9" s="1"/>
  <c r="C35" i="9" s="1"/>
  <c r="C36" i="9" s="1"/>
  <c r="M16" i="9"/>
  <c r="M35" i="9" s="1"/>
  <c r="M36" i="9" s="1"/>
  <c r="N17" i="9"/>
  <c r="N16" i="9" s="1"/>
  <c r="N35" i="9" s="1"/>
  <c r="N36" i="9" s="1"/>
  <c r="D5" i="10"/>
  <c r="E27" i="10"/>
  <c r="E25" i="10" s="1"/>
  <c r="E20" i="10" s="1"/>
  <c r="E19" i="10" s="1"/>
  <c r="E34" i="10"/>
  <c r="G5" i="10"/>
  <c r="D9" i="10"/>
  <c r="O36" i="10"/>
  <c r="I31" i="10"/>
  <c r="I8" i="10"/>
  <c r="I6" i="10" s="1"/>
  <c r="O22" i="10"/>
  <c r="O11" i="10"/>
  <c r="I26" i="10"/>
  <c r="O21" i="10" l="1"/>
  <c r="G39" i="10"/>
  <c r="E5" i="10"/>
  <c r="E38" i="10"/>
  <c r="E39" i="10" s="1"/>
  <c r="O17" i="7"/>
  <c r="O16" i="7" s="1"/>
  <c r="O35" i="7" s="1"/>
  <c r="D31" i="4"/>
  <c r="O5" i="2"/>
  <c r="O30" i="2"/>
  <c r="O31" i="2" s="1"/>
  <c r="I36" i="9"/>
  <c r="C5" i="10"/>
  <c r="C38" i="10"/>
  <c r="O34" i="10"/>
  <c r="H35" i="8"/>
  <c r="H5" i="8"/>
  <c r="H5" i="10"/>
  <c r="H38" i="10"/>
  <c r="H39" i="10" s="1"/>
  <c r="J36" i="8"/>
  <c r="F5" i="10"/>
  <c r="F38" i="10"/>
  <c r="O18" i="8"/>
  <c r="O17" i="8" s="1"/>
  <c r="O16" i="8" s="1"/>
  <c r="O35" i="8" s="1"/>
  <c r="O30" i="3"/>
  <c r="O31" i="3" s="1"/>
  <c r="Q12" i="3"/>
  <c r="F36" i="9"/>
  <c r="F31" i="4"/>
  <c r="I31" i="2"/>
  <c r="K31" i="3"/>
  <c r="H5" i="9"/>
  <c r="H35" i="9"/>
  <c r="H36" i="9" s="1"/>
  <c r="O31" i="10"/>
  <c r="I36" i="8"/>
  <c r="O27" i="10"/>
  <c r="J36" i="9"/>
  <c r="O9" i="10"/>
  <c r="I25" i="10"/>
  <c r="I20" i="10" s="1"/>
  <c r="I19" i="10" s="1"/>
  <c r="O26" i="10"/>
  <c r="I5" i="10"/>
  <c r="I38" i="10"/>
  <c r="I39" i="10" s="1"/>
  <c r="O25" i="10" l="1"/>
  <c r="O20" i="10" s="1"/>
  <c r="H36" i="8"/>
  <c r="F39" i="10"/>
  <c r="C39" i="10"/>
  <c r="O5" i="10"/>
  <c r="O39" i="10" l="1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<sst xmlns="http://schemas.openxmlformats.org/spreadsheetml/2006/main" count="513" uniqueCount="57">
  <si>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</si>
  <si>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</si>
  <si>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</si>
  <si>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</si>
  <si>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</si>
  <si>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</si>
  <si>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</si>
  <si>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</si>
  <si>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</si>
  <si>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</si>
  <si>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</si>
  <si>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</si>
  <si>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</si>
  <si>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</si>
  <si>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</si>
  <si>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</si>
  <si>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</si>
  <si>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</si>
  <si>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</si>
  <si>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</si>
  <si>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</si>
  <si>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</si>
  <si>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</si>
  <si>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</si>
  <si>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</si>
  <si>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</si>
  <si>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</si>
  <si>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</si>
  <si>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</si>
  <si>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</si>
  <si>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</si>
  <si>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</si>
  <si>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</si>
  <si>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</si>
  <si>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</si>
  <si>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</si>
  <si>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</si>
  <si>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</si>
  <si>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</si>
  <si>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</si>
  <si>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</si>
  <si>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</si>
  <si>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</si>
  <si>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</si>
  <si>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</si>
  <si>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</si>
  <si>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</si>
  <si>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</si>
  <si>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</si>
  <si>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</si>
  <si>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</si>
  <si>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</si>
  <si>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</si>
  <si>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 xml:space="preserve">1.1.3. </t>
  </si>
  <si>
    <t>ФИЦ КНЦ СО РАН</t>
  </si>
  <si>
    <t>филиал ПАО "Россети Сибирь" - "Красноярскэнерго"</t>
  </si>
  <si>
    <t>Баланс электрической энергии и мощности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</si>
</sst>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2/&#1069;&#1085;&#1077;&#1088;&#1075;&#1086;&#1089;&#1073;&#1099;&#1090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/&#1069;&#1085;&#1077;&#1088;&#1075;&#1086;&#1089;&#1073;&#1099;&#1090;/&#1060;&#1041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5/&#1069;&#1085;&#1077;&#1088;&#1075;&#1086;&#1089;&#1073;&#1099;&#1090;/&#1060;&#1041;%20&#1084;&#1072;&#1081;%20(+&#1087;&#1072;&#1088;&#1082;&#1086;&#1074;&#1082;&#1072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4/&#1069;&#1085;&#1077;&#1088;&#1075;&#1086;&#1089;&#1073;&#1099;&#1090;/&#1060;&#1041;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2732459.9999999995</v>
          </cell>
        </row>
        <row r="15">
          <cell r="C15">
            <v>2400048.0000000047</v>
          </cell>
        </row>
        <row r="16">
          <cell r="C16">
            <v>137320.0000000002</v>
          </cell>
        </row>
        <row r="25">
          <cell r="F25">
            <v>674137</v>
          </cell>
          <cell r="G25">
            <v>543526</v>
          </cell>
        </row>
        <row r="35">
          <cell r="F35">
            <v>434987</v>
          </cell>
          <cell r="G35">
            <v>529851</v>
          </cell>
        </row>
        <row r="36">
          <cell r="F36">
            <v>724536</v>
          </cell>
          <cell r="G36">
            <v>562892</v>
          </cell>
        </row>
        <row r="62">
          <cell r="C62">
            <v>110</v>
          </cell>
        </row>
        <row r="63">
          <cell r="C63">
            <v>1134</v>
          </cell>
        </row>
        <row r="66">
          <cell r="C66">
            <v>353343.59999999986</v>
          </cell>
        </row>
        <row r="69">
          <cell r="C69">
            <v>1201234</v>
          </cell>
        </row>
        <row r="71">
          <cell r="C71">
            <v>220252</v>
          </cell>
        </row>
        <row r="75">
          <cell r="C75">
            <v>5421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февра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2614896.0000000061</v>
          </cell>
        </row>
        <row r="15">
          <cell r="C15">
            <v>2244294</v>
          </cell>
        </row>
        <row r="16">
          <cell r="C16">
            <v>124779.99999999977</v>
          </cell>
        </row>
        <row r="25">
          <cell r="F25">
            <v>723798</v>
          </cell>
          <cell r="G25">
            <v>560290</v>
          </cell>
        </row>
        <row r="35">
          <cell r="F35">
            <v>447677</v>
          </cell>
          <cell r="G35">
            <v>549066</v>
          </cell>
        </row>
        <row r="36">
          <cell r="F36">
            <v>638028</v>
          </cell>
          <cell r="G36">
            <v>529665</v>
          </cell>
        </row>
        <row r="62">
          <cell r="C62">
            <v>110</v>
          </cell>
        </row>
        <row r="63">
          <cell r="C63">
            <v>1379</v>
          </cell>
        </row>
        <row r="66">
          <cell r="C66">
            <v>316875.59999999986</v>
          </cell>
        </row>
        <row r="69">
          <cell r="C69">
            <v>1168607</v>
          </cell>
        </row>
        <row r="71">
          <cell r="C71">
            <v>204639</v>
          </cell>
        </row>
        <row r="75">
          <cell r="C75">
            <v>5581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р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2840640.0000000051</v>
          </cell>
        </row>
        <row r="15">
          <cell r="C15">
            <v>2308554.0000000028</v>
          </cell>
        </row>
        <row r="16">
          <cell r="C16">
            <v>129120.00000000036</v>
          </cell>
        </row>
        <row r="25">
          <cell r="F25">
            <v>693880</v>
          </cell>
          <cell r="G25">
            <v>375758</v>
          </cell>
        </row>
        <row r="35">
          <cell r="F35">
            <v>447691</v>
          </cell>
          <cell r="G35">
            <v>525019</v>
          </cell>
        </row>
        <row r="36">
          <cell r="F36">
            <v>526220</v>
          </cell>
          <cell r="G36">
            <v>236357</v>
          </cell>
        </row>
        <row r="44">
          <cell r="G44">
            <v>4975</v>
          </cell>
        </row>
        <row r="45">
          <cell r="G45">
            <v>38555</v>
          </cell>
        </row>
        <row r="62">
          <cell r="C62">
            <v>110</v>
          </cell>
        </row>
        <row r="63">
          <cell r="C63">
            <v>1059</v>
          </cell>
        </row>
        <row r="66">
          <cell r="C66">
            <v>311166.00000000058</v>
          </cell>
        </row>
        <row r="69">
          <cell r="C69">
            <v>1251543</v>
          </cell>
        </row>
        <row r="71">
          <cell r="C71">
            <v>225360</v>
          </cell>
        </row>
        <row r="75">
          <cell r="C75">
            <v>6486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дека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2984064</v>
          </cell>
        </row>
        <row r="15">
          <cell r="C15">
            <v>2957759.9999999865</v>
          </cell>
        </row>
        <row r="16">
          <cell r="C16">
            <v>590992.00000000012</v>
          </cell>
        </row>
        <row r="25">
          <cell r="F25">
            <v>886103</v>
          </cell>
          <cell r="G25">
            <v>683059.8</v>
          </cell>
        </row>
        <row r="35">
          <cell r="F35">
            <v>455587</v>
          </cell>
          <cell r="G35">
            <v>519016</v>
          </cell>
        </row>
        <row r="36">
          <cell r="F36">
            <v>715750</v>
          </cell>
          <cell r="G36">
            <v>504573</v>
          </cell>
        </row>
        <row r="44">
          <cell r="G44"/>
        </row>
        <row r="45">
          <cell r="G45"/>
        </row>
        <row r="62">
          <cell r="C62">
            <v>110</v>
          </cell>
        </row>
        <row r="63">
          <cell r="C63">
            <v>1418</v>
          </cell>
        </row>
        <row r="66">
          <cell r="C66">
            <v>404434.80000000144</v>
          </cell>
        </row>
        <row r="69">
          <cell r="C69">
            <v>1480478.3999999957</v>
          </cell>
        </row>
        <row r="71">
          <cell r="C71">
            <v>229221</v>
          </cell>
        </row>
        <row r="75">
          <cell r="C75">
            <v>7932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2048913.1111111175</v>
          </cell>
        </row>
        <row r="15">
          <cell r="D15">
            <v>1817766.0000000098</v>
          </cell>
        </row>
        <row r="16">
          <cell r="C16">
            <v>224283</v>
          </cell>
        </row>
        <row r="25">
          <cell r="F25">
            <v>389094</v>
          </cell>
          <cell r="G25">
            <v>488899.5</v>
          </cell>
        </row>
        <row r="35">
          <cell r="F35">
            <v>461135</v>
          </cell>
          <cell r="G35">
            <v>502023</v>
          </cell>
        </row>
        <row r="36">
          <cell r="F36">
            <v>471350</v>
          </cell>
          <cell r="G36">
            <v>294623</v>
          </cell>
        </row>
        <row r="62">
          <cell r="C62">
            <v>110</v>
          </cell>
        </row>
        <row r="63">
          <cell r="C63">
            <v>327</v>
          </cell>
        </row>
        <row r="66">
          <cell r="C66">
            <v>212295.60000000003</v>
          </cell>
        </row>
        <row r="69">
          <cell r="C69">
            <v>738571</v>
          </cell>
        </row>
        <row r="71">
          <cell r="C71">
            <v>208471</v>
          </cell>
        </row>
        <row r="75">
          <cell r="C75">
            <v>6854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2194535.9999999884</v>
          </cell>
        </row>
        <row r="15">
          <cell r="C15">
            <v>1879559.999999993</v>
          </cell>
        </row>
        <row r="16">
          <cell r="C16">
            <v>294639.99999999965</v>
          </cell>
        </row>
        <row r="25">
          <cell r="F25">
            <v>441263</v>
          </cell>
          <cell r="G25">
            <v>463460</v>
          </cell>
        </row>
        <row r="35">
          <cell r="F35">
            <v>460528</v>
          </cell>
          <cell r="G35">
            <v>538574</v>
          </cell>
        </row>
        <row r="36">
          <cell r="F36">
            <v>611772</v>
          </cell>
          <cell r="G36">
            <v>355393</v>
          </cell>
        </row>
        <row r="62">
          <cell r="C62">
            <v>110</v>
          </cell>
        </row>
        <row r="63">
          <cell r="C63">
            <v>527</v>
          </cell>
        </row>
        <row r="66">
          <cell r="C66">
            <v>256283.99999999977</v>
          </cell>
        </row>
        <row r="69">
          <cell r="C69">
            <v>855702</v>
          </cell>
        </row>
        <row r="71">
          <cell r="C71">
            <v>218855</v>
          </cell>
        </row>
        <row r="75">
          <cell r="C75">
            <v>5809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38" sqref="C38:N38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D5" si="0">C6</f>
        <v>5269828.0000000037</v>
      </c>
      <c r="D5" s="7">
        <f t="shared" si="0"/>
        <v>4983970.0000000056</v>
      </c>
      <c r="E5" s="7">
        <f>E6</f>
        <v>5278314.0000000075</v>
      </c>
      <c r="F5" s="7">
        <f>F6</f>
        <v>4368735.9999999814</v>
      </c>
      <c r="G5" s="7">
        <f>G6</f>
        <v>4090962.1111111273</v>
      </c>
      <c r="H5" s="7">
        <f>H6</f>
        <v>3704895.999999993</v>
      </c>
      <c r="I5" s="7">
        <f>I6</f>
        <v>3704895.999999993</v>
      </c>
      <c r="J5" s="7">
        <f>J6</f>
        <v>4308731.9999999916</v>
      </c>
      <c r="K5" s="7">
        <f>K6</f>
        <v>4388159.9999999981</v>
      </c>
      <c r="L5" s="7">
        <f>L6</f>
        <v>4649842.0000000065</v>
      </c>
      <c r="M5" s="7">
        <f>M6</f>
        <v>5615866.0000000112</v>
      </c>
      <c r="N5" s="7">
        <f>N6</f>
        <v>6532815.999999987</v>
      </c>
      <c r="O5" s="7">
        <f>O6</f>
        <v>56897018.111111112</v>
      </c>
      <c r="Q5" s="8"/>
      <c r="R5" s="8"/>
    </row>
    <row r="6" spans="1:18" x14ac:dyDescent="0.25">
      <c r="A6" s="5" t="s">
        <v>15</v>
      </c>
      <c r="B6" s="9" t="s">
        <v>16</v>
      </c>
      <c r="C6" s="7">
        <f>SUM(C7:C8)</f>
        <v>5269828.0000000037</v>
      </c>
      <c r="D6" s="7">
        <f t="shared" ref="D6" si="1">SUM(D7:D8)</f>
        <v>4983970.0000000056</v>
      </c>
      <c r="E6" s="7">
        <f>SUM(E7:E8)</f>
        <v>5278314.0000000075</v>
      </c>
      <c r="F6" s="7">
        <f>SUM(F7:F8)</f>
        <v>4368735.9999999814</v>
      </c>
      <c r="G6" s="7">
        <f>SUM(G7:G8)</f>
        <v>4090962.1111111273</v>
      </c>
      <c r="H6" s="7">
        <f>SUM(H7:H8)</f>
        <v>3704895.999999993</v>
      </c>
      <c r="I6" s="7">
        <f>SUM(I7:I8)</f>
        <v>3704895.999999993</v>
      </c>
      <c r="J6" s="7">
        <f>SUM(J7:J8)</f>
        <v>4308731.9999999916</v>
      </c>
      <c r="K6" s="7">
        <f>SUM(K7:K8)</f>
        <v>4388159.9999999981</v>
      </c>
      <c r="L6" s="7">
        <f>SUM(L7:L8)</f>
        <v>4649842.0000000065</v>
      </c>
      <c r="M6" s="7">
        <f>SUM(M7:M8)</f>
        <v>5615866.0000000112</v>
      </c>
      <c r="N6" s="7">
        <f>SUM(N7:N8)</f>
        <v>6532815.999999987</v>
      </c>
      <c r="O6" s="7">
        <f>SUM(O7:O8)</f>
        <v>56897018.111111112</v>
      </c>
    </row>
    <row r="7" spans="1:18" x14ac:dyDescent="0.25">
      <c r="A7" s="5"/>
      <c r="B7" s="10" t="s">
        <v>17</v>
      </c>
      <c r="C7" s="7">
        <f t="shared" ref="C7" si="2">C10</f>
        <v>0</v>
      </c>
      <c r="D7" s="7">
        <f t="shared" ref="D7:E7" si="3">D10</f>
        <v>0</v>
      </c>
      <c r="E7" s="7">
        <f t="shared" si="3"/>
        <v>0</v>
      </c>
      <c r="F7" s="7">
        <f t="shared" ref="F7:G7" si="4">F10</f>
        <v>0</v>
      </c>
      <c r="G7" s="7">
        <f t="shared" si="4"/>
        <v>0</v>
      </c>
      <c r="H7" s="7">
        <f t="shared" ref="H7:I7" si="5">H10</f>
        <v>0</v>
      </c>
      <c r="I7" s="7">
        <f t="shared" si="5"/>
        <v>0</v>
      </c>
      <c r="J7" s="7">
        <f t="shared" ref="J7:K7" si="6">J10</f>
        <v>0</v>
      </c>
      <c r="K7" s="7">
        <f t="shared" si="6"/>
        <v>0</v>
      </c>
      <c r="L7" s="7">
        <f t="shared" ref="L7:M7" si="7">L10</f>
        <v>0</v>
      </c>
      <c r="M7" s="7">
        <f t="shared" ref="M7:N7" si="8">M10</f>
        <v>0</v>
      </c>
      <c r="N7" s="7">
        <f t="shared" si="8"/>
        <v>0</v>
      </c>
      <c r="O7" s="7">
        <f t="shared" ref="O7" si="9">O10</f>
        <v>0</v>
      </c>
    </row>
    <row r="8" spans="1:18" x14ac:dyDescent="0.25">
      <c r="A8" s="5"/>
      <c r="B8" s="10" t="s">
        <v>46</v>
      </c>
      <c r="C8" s="7">
        <f>C11+C14+C16</f>
        <v>5269828.0000000037</v>
      </c>
      <c r="D8" s="7">
        <f>D11+D14+D16</f>
        <v>4983970.0000000056</v>
      </c>
      <c r="E8" s="7">
        <f>E9+E12+E15</f>
        <v>5278314.0000000075</v>
      </c>
      <c r="F8" s="7">
        <f>F9+F12+F15</f>
        <v>4368735.9999999814</v>
      </c>
      <c r="G8" s="7">
        <f>G9+G12+G15</f>
        <v>4090962.1111111273</v>
      </c>
      <c r="H8" s="7">
        <f>H9+H12+H15</f>
        <v>3704895.999999993</v>
      </c>
      <c r="I8" s="7">
        <f>I9+I12+I15</f>
        <v>3704895.999999993</v>
      </c>
      <c r="J8" s="7">
        <f>J9+J12+J15</f>
        <v>4308731.9999999916</v>
      </c>
      <c r="K8" s="7">
        <f>K9+K12+K15</f>
        <v>4388159.9999999981</v>
      </c>
      <c r="L8" s="7">
        <f>L9+L12+L15</f>
        <v>4649842.0000000065</v>
      </c>
      <c r="M8" s="7">
        <f>M9+M12+M15</f>
        <v>5615866.0000000112</v>
      </c>
      <c r="N8" s="7">
        <f>N9+N12+N15</f>
        <v>6532815.999999987</v>
      </c>
      <c r="O8" s="7">
        <f>O9+O12+O15</f>
        <v>56897018.111111112</v>
      </c>
    </row>
    <row r="9" spans="1:18" x14ac:dyDescent="0.25">
      <c r="A9" s="5" t="s">
        <v>19</v>
      </c>
      <c r="B9" s="10" t="s">
        <v>55</v>
      </c>
      <c r="C9" s="11">
        <f t="shared" ref="C9" si="10">SUM(C10:C11)</f>
        <v>2732459.9999999995</v>
      </c>
      <c r="D9" s="11">
        <f t="shared" ref="D9:E9" si="11">SUM(D10:D11)</f>
        <v>2614896.0000000061</v>
      </c>
      <c r="E9" s="11">
        <f t="shared" si="11"/>
        <v>2840640.0000000051</v>
      </c>
      <c r="F9" s="11">
        <f t="shared" ref="F9:G9" si="12">SUM(F10:F11)</f>
        <v>2194535.9999999884</v>
      </c>
      <c r="G9" s="7">
        <f t="shared" si="12"/>
        <v>2048913.1111111175</v>
      </c>
      <c r="H9" s="7">
        <f t="shared" ref="H9:I9" si="13">SUM(H10:H11)</f>
        <v>1846175.9999999912</v>
      </c>
      <c r="I9" s="7">
        <f t="shared" si="13"/>
        <v>1846175.9999999912</v>
      </c>
      <c r="J9" s="7">
        <f t="shared" ref="J9:K9" si="14">SUM(J10:J11)</f>
        <v>2100251.999999993</v>
      </c>
      <c r="K9" s="7">
        <f t="shared" si="14"/>
        <v>2146992.0000000042</v>
      </c>
      <c r="L9" s="7">
        <f t="shared" ref="L9:M9" si="15">SUM(L10:L11)</f>
        <v>2016852.000000007</v>
      </c>
      <c r="M9" s="7">
        <f t="shared" ref="M9:N9" si="16">SUM(M10:M11)</f>
        <v>2825291.9999999981</v>
      </c>
      <c r="N9" s="7">
        <f t="shared" si="16"/>
        <v>2984064</v>
      </c>
      <c r="O9" s="11">
        <f>SUM(O10:O11)</f>
        <v>28197249.111111104</v>
      </c>
    </row>
    <row r="10" spans="1:18" x14ac:dyDescent="0.25">
      <c r="A10" s="5"/>
      <c r="B10" s="10" t="s">
        <v>17</v>
      </c>
      <c r="C10" s="11"/>
      <c r="D10" s="11"/>
      <c r="E10" s="11"/>
      <c r="F10" s="11"/>
      <c r="G10" s="44"/>
      <c r="H10" s="7"/>
      <c r="I10" s="7"/>
      <c r="J10" s="44"/>
      <c r="K10" s="7"/>
      <c r="L10" s="7"/>
      <c r="M10" s="7"/>
      <c r="N10" s="7"/>
      <c r="O10" s="11">
        <f>SUM(C10:N10)</f>
        <v>0</v>
      </c>
    </row>
    <row r="11" spans="1:18" x14ac:dyDescent="0.25">
      <c r="A11" s="5"/>
      <c r="B11" s="10" t="s">
        <v>46</v>
      </c>
      <c r="C11" s="48">
        <f>[2]январь!$C$14</f>
        <v>2732459.9999999995</v>
      </c>
      <c r="D11" s="48">
        <f>[3]февраль!$C$14</f>
        <v>2614896.0000000061</v>
      </c>
      <c r="E11" s="48">
        <f>[4]Март!$C$14</f>
        <v>2840640.0000000051</v>
      </c>
      <c r="F11" s="48">
        <f>[7]Апрель!$C$14</f>
        <v>2194535.9999999884</v>
      </c>
      <c r="G11" s="49">
        <f>[6]Май!$C$14</f>
        <v>2048913.1111111175</v>
      </c>
      <c r="H11" s="51">
        <f>[5]декабрь!$C$14</f>
        <v>1846175.9999999912</v>
      </c>
      <c r="I11" s="51">
        <f>[5]декабрь!$C$14</f>
        <v>1846175.9999999912</v>
      </c>
      <c r="J11" s="51">
        <f>[5]декабрь!$C$14</f>
        <v>2100251.999999993</v>
      </c>
      <c r="K11" s="51">
        <f>[5]декабрь!$C$14</f>
        <v>2146992.0000000042</v>
      </c>
      <c r="L11" s="51">
        <f>[5]декабрь!$C$14</f>
        <v>2016852.000000007</v>
      </c>
      <c r="M11" s="51">
        <f>[5]декабрь!$C$14</f>
        <v>2825291.9999999981</v>
      </c>
      <c r="N11" s="51">
        <f>[5]декабрь!$C$14</f>
        <v>2984064</v>
      </c>
      <c r="O11" s="11">
        <f>SUM(C11:N11)</f>
        <v>28197249.111111104</v>
      </c>
    </row>
    <row r="12" spans="1:18" x14ac:dyDescent="0.25">
      <c r="A12" s="24" t="s">
        <v>48</v>
      </c>
      <c r="B12" s="10" t="s">
        <v>52</v>
      </c>
      <c r="C12" s="11">
        <f t="shared" ref="C12" si="17">C14</f>
        <v>2400048.0000000047</v>
      </c>
      <c r="D12" s="11">
        <f t="shared" ref="D12:E12" si="18">D14</f>
        <v>2244294</v>
      </c>
      <c r="E12" s="11">
        <f t="shared" si="18"/>
        <v>2308554.0000000028</v>
      </c>
      <c r="F12" s="11">
        <f t="shared" ref="F12:G12" si="19">F14</f>
        <v>1879559.999999993</v>
      </c>
      <c r="G12" s="7">
        <f t="shared" si="19"/>
        <v>1817766.0000000098</v>
      </c>
      <c r="H12" s="7">
        <f t="shared" ref="H12:I12" si="20">H14</f>
        <v>1644840.0000000019</v>
      </c>
      <c r="I12" s="7">
        <f t="shared" si="20"/>
        <v>1644840.0000000019</v>
      </c>
      <c r="J12" s="7">
        <f t="shared" ref="J12:K12" si="21">J14</f>
        <v>1931939.9999999986</v>
      </c>
      <c r="K12" s="7">
        <f t="shared" si="21"/>
        <v>1937303.9999999946</v>
      </c>
      <c r="L12" s="7">
        <f t="shared" ref="L12:M12" si="22">L14</f>
        <v>2247137.9999999981</v>
      </c>
      <c r="M12" s="7">
        <f t="shared" ref="M12:N12" si="23">M14</f>
        <v>2285946.0000000135</v>
      </c>
      <c r="N12" s="7">
        <f t="shared" si="23"/>
        <v>2957759.9999999865</v>
      </c>
      <c r="O12" s="11">
        <f t="shared" ref="O12" si="24">SUM(O13:O14)</f>
        <v>25299990.000000007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11"/>
      <c r="G13" s="7"/>
      <c r="H13" s="7"/>
      <c r="I13" s="7"/>
      <c r="J13" s="44"/>
      <c r="K13" s="7"/>
      <c r="L13" s="7"/>
      <c r="M13" s="7"/>
      <c r="N13" s="7"/>
      <c r="O13" s="11">
        <f>SUM(C13:N13)</f>
        <v>0</v>
      </c>
    </row>
    <row r="14" spans="1:18" x14ac:dyDescent="0.25">
      <c r="A14" s="5"/>
      <c r="B14" s="10" t="s">
        <v>46</v>
      </c>
      <c r="C14" s="48">
        <f>[2]январь!$C$15</f>
        <v>2400048.0000000047</v>
      </c>
      <c r="D14" s="48">
        <f>[3]февраль!$C$15</f>
        <v>2244294</v>
      </c>
      <c r="E14" s="48">
        <f>[4]Март!$C$15</f>
        <v>2308554.0000000028</v>
      </c>
      <c r="F14" s="48">
        <f>[7]Апрель!$C$15</f>
        <v>1879559.999999993</v>
      </c>
      <c r="G14" s="49">
        <f>[6]Май!$D$15</f>
        <v>1817766.0000000098</v>
      </c>
      <c r="H14" s="51">
        <f>[5]декабрь!$C$15</f>
        <v>1644840.0000000019</v>
      </c>
      <c r="I14" s="51">
        <f>[5]декабрь!$C$15</f>
        <v>1644840.0000000019</v>
      </c>
      <c r="J14" s="51">
        <f>[5]декабрь!$C$15</f>
        <v>1931939.9999999986</v>
      </c>
      <c r="K14" s="51">
        <f>[5]декабрь!$C$15</f>
        <v>1937303.9999999946</v>
      </c>
      <c r="L14" s="51">
        <f>[5]декабрь!$C$15</f>
        <v>2247137.9999999981</v>
      </c>
      <c r="M14" s="51">
        <f>[5]декабрь!$C$15</f>
        <v>2285946.0000000135</v>
      </c>
      <c r="N14" s="51">
        <f>[5]декабрь!$C$15</f>
        <v>2957759.9999999865</v>
      </c>
      <c r="O14" s="11">
        <f>SUM(C14:N14)</f>
        <v>25299990.000000007</v>
      </c>
    </row>
    <row r="15" spans="1:18" x14ac:dyDescent="0.25">
      <c r="A15" s="24" t="s">
        <v>53</v>
      </c>
      <c r="B15" s="10" t="s">
        <v>54</v>
      </c>
      <c r="C15" s="11">
        <f t="shared" ref="C15:D15" si="25">C16</f>
        <v>137320.0000000002</v>
      </c>
      <c r="D15" s="11">
        <f t="shared" si="25"/>
        <v>124779.99999999977</v>
      </c>
      <c r="E15" s="11">
        <f>E16</f>
        <v>129120.00000000036</v>
      </c>
      <c r="F15" s="11">
        <f>F16</f>
        <v>294639.99999999965</v>
      </c>
      <c r="G15" s="7">
        <f>G16</f>
        <v>224283</v>
      </c>
      <c r="H15" s="7">
        <f>H16</f>
        <v>213880.0000000002</v>
      </c>
      <c r="I15" s="7">
        <f>I16</f>
        <v>213880.0000000002</v>
      </c>
      <c r="J15" s="7">
        <f>J16</f>
        <v>276540</v>
      </c>
      <c r="K15" s="7">
        <f>K16</f>
        <v>303863.99999999953</v>
      </c>
      <c r="L15" s="7">
        <f>L16</f>
        <v>385852.00000000052</v>
      </c>
      <c r="M15" s="7">
        <f>M16</f>
        <v>504627.99999999965</v>
      </c>
      <c r="N15" s="7">
        <f>N16</f>
        <v>590992.00000000012</v>
      </c>
      <c r="O15" s="11">
        <f t="shared" ref="O15" si="26">SUM(O16:O17)</f>
        <v>3399779</v>
      </c>
      <c r="Q15" s="8"/>
    </row>
    <row r="16" spans="1:18" x14ac:dyDescent="0.25">
      <c r="A16" s="5"/>
      <c r="B16" s="10" t="s">
        <v>17</v>
      </c>
      <c r="C16" s="48">
        <f>[2]январь!$C$16</f>
        <v>137320.0000000002</v>
      </c>
      <c r="D16" s="48">
        <f>[3]февраль!$C$16</f>
        <v>124779.99999999977</v>
      </c>
      <c r="E16" s="48">
        <f>[4]Март!$C$16</f>
        <v>129120.00000000036</v>
      </c>
      <c r="F16" s="48">
        <f>[7]Апрель!$C$16</f>
        <v>294639.99999999965</v>
      </c>
      <c r="G16" s="49">
        <f>[6]Май!$C$16</f>
        <v>224283</v>
      </c>
      <c r="H16" s="51">
        <f>[5]декабрь!$C$16</f>
        <v>213880.0000000002</v>
      </c>
      <c r="I16" s="51">
        <f>[5]декабрь!$C$16</f>
        <v>213880.0000000002</v>
      </c>
      <c r="J16" s="51">
        <f>[5]декабрь!$C$16</f>
        <v>276540</v>
      </c>
      <c r="K16" s="51">
        <f>[5]декабрь!$C$16</f>
        <v>303863.99999999953</v>
      </c>
      <c r="L16" s="51">
        <f>[5]декабрь!$C$16</f>
        <v>385852.00000000052</v>
      </c>
      <c r="M16" s="51">
        <f>[5]декабрь!$C$16</f>
        <v>504627.99999999965</v>
      </c>
      <c r="N16" s="51">
        <f>[5]декабрь!$C$16</f>
        <v>590992.00000000012</v>
      </c>
      <c r="O16" s="11">
        <f>SUM(C16:N16)</f>
        <v>3399779</v>
      </c>
    </row>
    <row r="17" spans="1:18" x14ac:dyDescent="0.25">
      <c r="A17" s="5"/>
      <c r="B17" s="10" t="s">
        <v>46</v>
      </c>
      <c r="C17" s="48"/>
      <c r="D17" s="48"/>
      <c r="E17" s="48"/>
      <c r="F17" s="48"/>
      <c r="G17" s="7"/>
      <c r="H17" s="7"/>
      <c r="I17" s="7"/>
      <c r="J17" s="7"/>
      <c r="K17" s="7"/>
      <c r="L17" s="7"/>
      <c r="M17" s="7"/>
      <c r="N17" s="7"/>
      <c r="O17" s="11">
        <f>SUM(C17:N17)</f>
        <v>0</v>
      </c>
    </row>
    <row r="18" spans="1:18" x14ac:dyDescent="0.25">
      <c r="A18" s="5"/>
      <c r="B18" s="10"/>
      <c r="C18" s="11"/>
      <c r="D18" s="11"/>
      <c r="E18" s="11"/>
      <c r="F18" s="11"/>
      <c r="G18" s="44"/>
      <c r="H18" s="44"/>
      <c r="I18" s="44"/>
      <c r="J18" s="44"/>
      <c r="K18" s="7"/>
      <c r="L18" s="7"/>
      <c r="M18" s="7"/>
      <c r="N18" s="7"/>
      <c r="O18" s="11"/>
    </row>
    <row r="19" spans="1:18" x14ac:dyDescent="0.25">
      <c r="A19" s="5" t="s">
        <v>21</v>
      </c>
      <c r="B19" s="6" t="s">
        <v>22</v>
      </c>
      <c r="C19" s="7">
        <f t="shared" ref="C19" si="27">C20+C37</f>
        <v>5251423.5999999996</v>
      </c>
      <c r="D19" s="7">
        <f t="shared" ref="D19:E19" si="28">D20+D37</f>
        <v>5145715.5999999996</v>
      </c>
      <c r="E19" s="7">
        <f t="shared" si="28"/>
        <v>4644179</v>
      </c>
      <c r="F19" s="7">
        <f t="shared" ref="F19:G19" si="29">F20+F37</f>
        <v>4208277</v>
      </c>
      <c r="G19" s="7">
        <f t="shared" si="29"/>
        <v>3773753.1</v>
      </c>
      <c r="H19" s="7">
        <f t="shared" ref="H19:I19" si="30">H20+H37</f>
        <v>3543576.5</v>
      </c>
      <c r="I19" s="7">
        <f t="shared" si="30"/>
        <v>3543576.5</v>
      </c>
      <c r="J19" s="7">
        <f t="shared" ref="J19:K19" si="31">J20+J37</f>
        <v>4037257.6000000006</v>
      </c>
      <c r="K19" s="7">
        <f t="shared" si="31"/>
        <v>4015447.5399999991</v>
      </c>
      <c r="L19" s="7">
        <f t="shared" ref="L19:M19" si="32">L20+L37</f>
        <v>4390513.9600000009</v>
      </c>
      <c r="M19" s="7">
        <f t="shared" ref="M19:N19" si="33">M20+M37</f>
        <v>5359613.2999999989</v>
      </c>
      <c r="N19" s="7">
        <f t="shared" si="33"/>
        <v>5887682.9999999972</v>
      </c>
      <c r="O19" s="7">
        <f>O20+O37</f>
        <v>53801016.700000003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" si="34">C21+C25+C28</f>
        <v>3696846</v>
      </c>
      <c r="D20" s="40">
        <f t="shared" ref="D20:E20" si="35">D21+D25+D28</f>
        <v>3660233</v>
      </c>
      <c r="E20" s="40">
        <f t="shared" si="35"/>
        <v>3081470</v>
      </c>
      <c r="F20" s="40">
        <f t="shared" ref="F20:G20" si="36">F21+F25+F28</f>
        <v>3096291</v>
      </c>
      <c r="G20" s="7">
        <f t="shared" si="36"/>
        <v>2822886.5</v>
      </c>
      <c r="H20" s="7">
        <f>H21+H25+H28</f>
        <v>2682910.5</v>
      </c>
      <c r="I20" s="7">
        <f>I21+I25+I28</f>
        <v>2682910.5</v>
      </c>
      <c r="J20" s="7">
        <f>J21+J25+J28</f>
        <v>2915835.8</v>
      </c>
      <c r="K20" s="7">
        <f>K21+K25+K28</f>
        <v>2862684.54</v>
      </c>
      <c r="L20" s="7">
        <f>L21+L25+L28</f>
        <v>2972172.16</v>
      </c>
      <c r="M20" s="7">
        <f>M21+M25+M28</f>
        <v>3730213.9</v>
      </c>
      <c r="N20" s="7">
        <f>N21+N25+N28</f>
        <v>4002769.8</v>
      </c>
      <c r="O20" s="7">
        <f t="shared" ref="O20" si="37">O21+O25+O28</f>
        <v>38207223.700000003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" si="38">SUM(C22:C24)</f>
        <v>1443336</v>
      </c>
      <c r="D21" s="40">
        <f t="shared" ref="D21:E21" si="39">SUM(D22:D24)</f>
        <v>1494308</v>
      </c>
      <c r="E21" s="40">
        <f t="shared" si="39"/>
        <v>1301484</v>
      </c>
      <c r="F21" s="40">
        <f t="shared" ref="F21:G21" si="40">SUM(F22:F24)</f>
        <v>1129387</v>
      </c>
      <c r="G21" s="7">
        <f t="shared" si="40"/>
        <v>1093318.5</v>
      </c>
      <c r="H21" s="7">
        <f t="shared" ref="H21:I21" si="41">SUM(H22:H24)</f>
        <v>1107569.5</v>
      </c>
      <c r="I21" s="7">
        <f t="shared" si="41"/>
        <v>1107569.5</v>
      </c>
      <c r="J21" s="7">
        <f t="shared" ref="J21:K21" si="42">SUM(J22:J24)</f>
        <v>1124976.8</v>
      </c>
      <c r="K21" s="7">
        <f t="shared" si="42"/>
        <v>999531.54</v>
      </c>
      <c r="L21" s="7">
        <f t="shared" ref="L21:M21" si="43">SUM(L22:L24)</f>
        <v>1193188.1599999999</v>
      </c>
      <c r="M21" s="7">
        <f t="shared" ref="M21:N21" si="44">SUM(M22:M24)</f>
        <v>1575444.9</v>
      </c>
      <c r="N21" s="7">
        <f t="shared" si="44"/>
        <v>1806315.8</v>
      </c>
      <c r="O21" s="7">
        <f t="shared" ref="O21" si="45">SUM(O22:O24)</f>
        <v>15376429.699999999</v>
      </c>
      <c r="Q21" s="8"/>
      <c r="R21" s="8"/>
    </row>
    <row r="22" spans="1:18" x14ac:dyDescent="0.25">
      <c r="A22" s="12"/>
      <c r="B22" s="10" t="s">
        <v>17</v>
      </c>
      <c r="C22" s="49">
        <f>[2]январь!$C$71+[2]январь!$F$25</f>
        <v>894389</v>
      </c>
      <c r="D22" s="49">
        <f>[3]февраль!$C$71+[3]февраль!$F$25</f>
        <v>928437</v>
      </c>
      <c r="E22" s="49">
        <f>[4]Март!$C$71+[4]Март!$F$25</f>
        <v>919240</v>
      </c>
      <c r="F22" s="49">
        <f>[7]Апрель!$C$71+[7]Апрель!$F$25</f>
        <v>660118</v>
      </c>
      <c r="G22" s="49">
        <f>[6]Май!$C$71+[6]Май!$F$25</f>
        <v>597565</v>
      </c>
      <c r="H22" s="51">
        <f>[5]декабрь!$C$71+[5]декабрь!$F$25</f>
        <v>463357</v>
      </c>
      <c r="I22" s="51">
        <f>[5]декабрь!$C$71+[5]декабрь!$F$25</f>
        <v>463357</v>
      </c>
      <c r="J22" s="51">
        <f>[5]декабрь!$C$71+[5]декабрь!$F$25</f>
        <v>462005</v>
      </c>
      <c r="K22" s="51">
        <f>[5]декабрь!$C$71+[5]декабрь!$F$25</f>
        <v>446870</v>
      </c>
      <c r="L22" s="51">
        <f>[5]декабрь!$C$71+[5]декабрь!$F$25</f>
        <v>673678</v>
      </c>
      <c r="M22" s="51">
        <f>[5]декабрь!$C$71+[5]декабрь!$F$25</f>
        <v>963420</v>
      </c>
      <c r="N22" s="51">
        <f>[5]декабрь!$C$71+[5]декабрь!$F$25</f>
        <v>1115324</v>
      </c>
      <c r="O22" s="11">
        <f>SUM(C22:N22)</f>
        <v>8587760</v>
      </c>
      <c r="Q22" s="8"/>
      <c r="R22" s="8"/>
    </row>
    <row r="23" spans="1:18" x14ac:dyDescent="0.25">
      <c r="A23" s="12"/>
      <c r="B23" s="10" t="s">
        <v>18</v>
      </c>
      <c r="C23" s="49">
        <f>[2]январь!$C$75+[2]январь!$G$25</f>
        <v>548947</v>
      </c>
      <c r="D23" s="49">
        <f>[3]февраль!$C$75+[3]февраль!$G$25</f>
        <v>565871</v>
      </c>
      <c r="E23" s="49">
        <f>[4]Март!$C$75+[4]Март!$G$25</f>
        <v>382244</v>
      </c>
      <c r="F23" s="49">
        <f>[7]Апрель!$C$75+[7]Апрель!$G$25</f>
        <v>469269</v>
      </c>
      <c r="G23" s="49">
        <f>[6]Май!$C$75+[6]Май!$G$25</f>
        <v>495753.5</v>
      </c>
      <c r="H23" s="51">
        <f>[5]декабрь!$C$75+[5]декабрь!$G$25</f>
        <v>644212.5</v>
      </c>
      <c r="I23" s="51">
        <f>[5]декабрь!$C$75+[5]декабрь!$G$25</f>
        <v>644212.5</v>
      </c>
      <c r="J23" s="51">
        <f>[5]декабрь!$C$75+[5]декабрь!$G$25</f>
        <v>662971.80000000005</v>
      </c>
      <c r="K23" s="51">
        <f>[5]декабрь!$C$75+[5]декабрь!$G$25</f>
        <v>552661.54</v>
      </c>
      <c r="L23" s="51">
        <f>[5]декабрь!$C$75+[5]декабрь!$G$25</f>
        <v>519510.16</v>
      </c>
      <c r="M23" s="51">
        <f>[5]декабрь!$C$75+[5]декабрь!$G$25</f>
        <v>612024.9</v>
      </c>
      <c r="N23" s="51">
        <f>[5]декабрь!$C$75+[5]декабрь!$G$25</f>
        <v>690991.8</v>
      </c>
      <c r="O23" s="11">
        <f>SUM(C23:N23)</f>
        <v>6788669.7000000002</v>
      </c>
    </row>
    <row r="24" spans="1:18" x14ac:dyDescent="0.25">
      <c r="A24" s="12"/>
      <c r="B24" s="10" t="s">
        <v>46</v>
      </c>
      <c r="C24" s="38"/>
      <c r="D24" s="38"/>
      <c r="E24" s="38"/>
      <c r="F24" s="38"/>
      <c r="G24" s="45"/>
      <c r="H24" s="45"/>
      <c r="I24" s="45"/>
      <c r="J24" s="45"/>
      <c r="K24" s="47"/>
      <c r="L24" s="47"/>
      <c r="M24" s="47"/>
      <c r="N24" s="47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" si="46">C26+C27</f>
        <v>2252266</v>
      </c>
      <c r="D25" s="7">
        <f t="shared" ref="D25:E25" si="47">D26+D27</f>
        <v>2164436</v>
      </c>
      <c r="E25" s="7">
        <f t="shared" si="47"/>
        <v>1778817</v>
      </c>
      <c r="F25" s="7">
        <f t="shared" ref="F25:G25" si="48">F26+F27</f>
        <v>1966267</v>
      </c>
      <c r="G25" s="7">
        <f t="shared" si="48"/>
        <v>1729131</v>
      </c>
      <c r="H25" s="7">
        <f t="shared" ref="H25:I25" si="49">H26+H27</f>
        <v>1574819</v>
      </c>
      <c r="I25" s="7">
        <f t="shared" si="49"/>
        <v>1574819</v>
      </c>
      <c r="J25" s="7">
        <f t="shared" ref="J25:K25" si="50">J26+J27</f>
        <v>1790393</v>
      </c>
      <c r="K25" s="7">
        <f t="shared" si="50"/>
        <v>1862744</v>
      </c>
      <c r="L25" s="7">
        <f t="shared" ref="L25:M25" si="51">L26+L27</f>
        <v>1778340</v>
      </c>
      <c r="M25" s="7">
        <f t="shared" ref="M25:N25" si="52">M26+M27</f>
        <v>2153963</v>
      </c>
      <c r="N25" s="7">
        <f t="shared" si="52"/>
        <v>2194926</v>
      </c>
      <c r="O25" s="7">
        <f>O26+O27</f>
        <v>22820921</v>
      </c>
      <c r="Q25" s="8"/>
      <c r="R25" s="8"/>
    </row>
    <row r="26" spans="1:18" x14ac:dyDescent="0.25">
      <c r="A26" s="12"/>
      <c r="B26" s="10" t="s">
        <v>17</v>
      </c>
      <c r="C26" s="40">
        <f t="shared" ref="C26" si="53">C32+C35</f>
        <v>1159523</v>
      </c>
      <c r="D26" s="40">
        <f t="shared" ref="D26:E26" si="54">D32+D35</f>
        <v>1085705</v>
      </c>
      <c r="E26" s="40">
        <f t="shared" si="54"/>
        <v>973911</v>
      </c>
      <c r="F26" s="40">
        <f t="shared" ref="F26:G26" si="55">F32+F35</f>
        <v>1072300</v>
      </c>
      <c r="G26" s="7">
        <f t="shared" si="55"/>
        <v>932485</v>
      </c>
      <c r="H26" s="7">
        <f t="shared" ref="H26:I26" si="56">H32+H35</f>
        <v>865089</v>
      </c>
      <c r="I26" s="7">
        <f t="shared" si="56"/>
        <v>865089</v>
      </c>
      <c r="J26" s="7">
        <f t="shared" ref="J26:K26" si="57">J32+J35</f>
        <v>998139</v>
      </c>
      <c r="K26" s="7">
        <f t="shared" si="57"/>
        <v>1013097</v>
      </c>
      <c r="L26" s="7">
        <f t="shared" ref="L26:M26" si="58">L32+L35</f>
        <v>971742</v>
      </c>
      <c r="M26" s="7">
        <f t="shared" ref="M26:N26" si="59">M32+M35</f>
        <v>1174902</v>
      </c>
      <c r="N26" s="7">
        <f t="shared" si="59"/>
        <v>1171337</v>
      </c>
      <c r="O26" s="7">
        <f>SUM(C26:N26)</f>
        <v>12283319</v>
      </c>
      <c r="Q26" s="8"/>
      <c r="R26" s="8"/>
    </row>
    <row r="27" spans="1:18" x14ac:dyDescent="0.25">
      <c r="A27" s="12"/>
      <c r="B27" s="10" t="s">
        <v>18</v>
      </c>
      <c r="C27" s="7">
        <f t="shared" ref="C27" si="60">C33+C36</f>
        <v>1092743</v>
      </c>
      <c r="D27" s="7">
        <f t="shared" ref="D27:E27" si="61">D33+D36</f>
        <v>1078731</v>
      </c>
      <c r="E27" s="7">
        <f t="shared" si="61"/>
        <v>804906</v>
      </c>
      <c r="F27" s="7">
        <f t="shared" ref="F27:G27" si="62">F33+F36</f>
        <v>893967</v>
      </c>
      <c r="G27" s="7">
        <f t="shared" si="62"/>
        <v>796646</v>
      </c>
      <c r="H27" s="7">
        <f t="shared" ref="H27:I27" si="63">H33+H36</f>
        <v>709730</v>
      </c>
      <c r="I27" s="7">
        <f t="shared" si="63"/>
        <v>709730</v>
      </c>
      <c r="J27" s="7">
        <f t="shared" ref="J27:K27" si="64">J33+J36</f>
        <v>792254</v>
      </c>
      <c r="K27" s="7">
        <f t="shared" si="64"/>
        <v>849647</v>
      </c>
      <c r="L27" s="7">
        <f t="shared" ref="L27:M27" si="65">L33+L36</f>
        <v>806598</v>
      </c>
      <c r="M27" s="7">
        <f t="shared" ref="M27:N27" si="66">M33+M36</f>
        <v>979061</v>
      </c>
      <c r="N27" s="7">
        <f t="shared" si="66"/>
        <v>1023589</v>
      </c>
      <c r="O27" s="7">
        <f>SUM(C27:N27)</f>
        <v>10537602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" si="67">SUM(C29:C30)</f>
        <v>1244</v>
      </c>
      <c r="D28" s="40">
        <f t="shared" ref="D28:E28" si="68">SUM(D29:D30)</f>
        <v>1489</v>
      </c>
      <c r="E28" s="40">
        <f t="shared" si="68"/>
        <v>1169</v>
      </c>
      <c r="F28" s="40">
        <f t="shared" ref="F28:G28" si="69">SUM(F29:F30)</f>
        <v>637</v>
      </c>
      <c r="G28" s="7">
        <f t="shared" si="69"/>
        <v>437</v>
      </c>
      <c r="H28" s="7">
        <f>SUM(H29:H30)</f>
        <v>522</v>
      </c>
      <c r="I28" s="7">
        <f>SUM(I29:I30)</f>
        <v>522</v>
      </c>
      <c r="J28" s="7">
        <f>SUM(J29:J30)</f>
        <v>466</v>
      </c>
      <c r="K28" s="7">
        <f>SUM(K29:K30)</f>
        <v>409</v>
      </c>
      <c r="L28" s="7">
        <f>SUM(L29:L30)</f>
        <v>644</v>
      </c>
      <c r="M28" s="7">
        <f>SUM(M29:M30)</f>
        <v>806</v>
      </c>
      <c r="N28" s="7">
        <f>SUM(N29:N30)</f>
        <v>1528</v>
      </c>
      <c r="O28" s="7">
        <f>SUM(O29:O30)</f>
        <v>9873</v>
      </c>
    </row>
    <row r="29" spans="1:18" x14ac:dyDescent="0.25">
      <c r="A29" s="3"/>
      <c r="B29" s="10" t="s">
        <v>17</v>
      </c>
      <c r="C29" s="40"/>
      <c r="D29" s="40"/>
      <c r="E29" s="40"/>
      <c r="F29" s="40"/>
      <c r="G29" s="7"/>
      <c r="H29" s="7"/>
      <c r="I29" s="7"/>
      <c r="J29" s="7"/>
      <c r="K29" s="7"/>
      <c r="L29" s="7"/>
      <c r="M29" s="7"/>
      <c r="N29" s="7"/>
      <c r="O29" s="7">
        <f>SUM(C29:N29)</f>
        <v>0</v>
      </c>
    </row>
    <row r="30" spans="1:18" x14ac:dyDescent="0.25">
      <c r="A30" s="3"/>
      <c r="B30" s="10" t="s">
        <v>18</v>
      </c>
      <c r="C30" s="49">
        <f>[2]январь!$C$63+[2]январь!$C$62</f>
        <v>1244</v>
      </c>
      <c r="D30" s="49">
        <f>[3]февраль!$C$63+[3]февраль!$C$62</f>
        <v>1489</v>
      </c>
      <c r="E30" s="49">
        <f>[4]Март!$C$63+[4]Март!$C$62</f>
        <v>1169</v>
      </c>
      <c r="F30" s="49">
        <f>[7]Апрель!$C$63+[7]Апрель!$C$62</f>
        <v>637</v>
      </c>
      <c r="G30" s="49">
        <f>[6]Май!$C$62+[6]Май!$C$63</f>
        <v>437</v>
      </c>
      <c r="H30" s="51">
        <f>[5]декабрь!$C$63+[5]декабрь!$C$62</f>
        <v>522</v>
      </c>
      <c r="I30" s="51">
        <f>[5]декабрь!$C$63+[5]декабрь!$C$62</f>
        <v>522</v>
      </c>
      <c r="J30" s="51">
        <f>[5]декабрь!$C$63+[5]декабрь!$C$62</f>
        <v>466</v>
      </c>
      <c r="K30" s="51">
        <f>[5]декабрь!$C$63+[5]декабрь!$C$62</f>
        <v>409</v>
      </c>
      <c r="L30" s="51">
        <f>[5]декабрь!$C$63+[5]декабрь!$C$62</f>
        <v>644</v>
      </c>
      <c r="M30" s="51">
        <f>[5]декабрь!$C$63+[5]декабрь!$C$62</f>
        <v>806</v>
      </c>
      <c r="N30" s="51">
        <f>[5]декабрь!$C$63+[5]декабрь!$C$62</f>
        <v>1528</v>
      </c>
      <c r="O30" s="7">
        <f>SUM(C30:N30)</f>
        <v>9873</v>
      </c>
    </row>
    <row r="31" spans="1:18" ht="63" x14ac:dyDescent="0.25">
      <c r="A31" s="3" t="s">
        <v>41</v>
      </c>
      <c r="B31" s="13" t="s">
        <v>30</v>
      </c>
      <c r="C31" s="40">
        <f t="shared" ref="C31" si="70">SUM(C32:C33)</f>
        <v>964838</v>
      </c>
      <c r="D31" s="40">
        <f t="shared" ref="D31:E31" si="71">SUM(D32:D33)</f>
        <v>996743</v>
      </c>
      <c r="E31" s="40">
        <f t="shared" si="71"/>
        <v>977685</v>
      </c>
      <c r="F31" s="40">
        <f t="shared" ref="F31:G31" si="72">SUM(F32:F33)</f>
        <v>999102</v>
      </c>
      <c r="G31" s="7">
        <f t="shared" si="72"/>
        <v>963158</v>
      </c>
      <c r="H31" s="7">
        <f t="shared" ref="H31:I31" si="73">SUM(H32:H33)</f>
        <v>978965</v>
      </c>
      <c r="I31" s="7">
        <f t="shared" si="73"/>
        <v>978965</v>
      </c>
      <c r="J31" s="7">
        <f t="shared" ref="J31:K31" si="74">SUM(J32:J33)</f>
        <v>983369</v>
      </c>
      <c r="K31" s="7">
        <f t="shared" si="74"/>
        <v>1003070</v>
      </c>
      <c r="L31" s="7">
        <f t="shared" ref="L31:M31" si="75">SUM(L32:L33)</f>
        <v>1012688</v>
      </c>
      <c r="M31" s="7">
        <f t="shared" ref="M31:N31" si="76">SUM(M32:M33)</f>
        <v>1011165</v>
      </c>
      <c r="N31" s="7">
        <f t="shared" si="76"/>
        <v>974603</v>
      </c>
      <c r="O31" s="11">
        <f t="shared" ref="O31" si="77">SUM(O32:O33)</f>
        <v>11844351</v>
      </c>
      <c r="Q31" s="8"/>
      <c r="R31" s="8"/>
    </row>
    <row r="32" spans="1:18" x14ac:dyDescent="0.25">
      <c r="A32" s="3"/>
      <c r="B32" s="10" t="s">
        <v>17</v>
      </c>
      <c r="C32" s="49">
        <f>[2]январь!$F$35</f>
        <v>434987</v>
      </c>
      <c r="D32" s="49">
        <f>[3]февраль!$F$35</f>
        <v>447677</v>
      </c>
      <c r="E32" s="49">
        <f>[4]Март!$F$35</f>
        <v>447691</v>
      </c>
      <c r="F32" s="49">
        <f>[7]Апрель!$F$35</f>
        <v>460528</v>
      </c>
      <c r="G32" s="49">
        <f>[6]Май!$F$35</f>
        <v>461135</v>
      </c>
      <c r="H32" s="51">
        <f>[5]декабрь!$F$35</f>
        <v>455794</v>
      </c>
      <c r="I32" s="51">
        <f>[5]декабрь!$F$35</f>
        <v>455794</v>
      </c>
      <c r="J32" s="51">
        <f>[5]декабрь!$F$35</f>
        <v>457764</v>
      </c>
      <c r="K32" s="51">
        <f>[5]декабрь!$F$35</f>
        <v>467338</v>
      </c>
      <c r="L32" s="51">
        <f>[5]декабрь!$F$35</f>
        <v>468293</v>
      </c>
      <c r="M32" s="51">
        <f>[5]декабрь!$F$35</f>
        <v>471679</v>
      </c>
      <c r="N32" s="51">
        <f>[5]декабрь!$F$35</f>
        <v>455587</v>
      </c>
      <c r="O32" s="11">
        <f>SUM(C32:N32)</f>
        <v>5484267</v>
      </c>
      <c r="Q32" s="8"/>
      <c r="R32" s="8"/>
    </row>
    <row r="33" spans="1:19" x14ac:dyDescent="0.25">
      <c r="A33" s="3"/>
      <c r="B33" s="10" t="s">
        <v>18</v>
      </c>
      <c r="C33" s="49">
        <f>[2]январь!$G$35</f>
        <v>529851</v>
      </c>
      <c r="D33" s="49">
        <f>[3]февраль!$G$35</f>
        <v>549066</v>
      </c>
      <c r="E33" s="49">
        <f>[4]Март!$G$35+[4]Март!$G$44</f>
        <v>529994</v>
      </c>
      <c r="F33" s="49">
        <f>[7]Апрель!$G$35+[7]Апрель!$G$44</f>
        <v>538574</v>
      </c>
      <c r="G33" s="49">
        <f>[6]Май!$G$35+[6]Май!$G$44</f>
        <v>502023</v>
      </c>
      <c r="H33" s="51">
        <f>[5]декабрь!$G$35+[5]декабрь!$G$44</f>
        <v>523171</v>
      </c>
      <c r="I33" s="51">
        <f>[5]декабрь!$G$35+[5]декабрь!$G$44</f>
        <v>523171</v>
      </c>
      <c r="J33" s="51">
        <f>[5]декабрь!$G$35+[5]декабрь!$G$44</f>
        <v>525605</v>
      </c>
      <c r="K33" s="51">
        <f>[5]декабрь!$G$35+[5]декабрь!$G$44</f>
        <v>535732</v>
      </c>
      <c r="L33" s="51">
        <f>[5]декабрь!$G$35+[5]декабрь!$G$44</f>
        <v>544395</v>
      </c>
      <c r="M33" s="51">
        <f>[5]декабрь!$G$35+[5]декабрь!$G$44</f>
        <v>539486</v>
      </c>
      <c r="N33" s="51">
        <f>[5]декабрь!$G$35+[5]декабрь!$G$44</f>
        <v>519016</v>
      </c>
      <c r="O33" s="11">
        <f>SUM(C33:N33)</f>
        <v>6360084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" si="78">SUM(C35:C36)</f>
        <v>1287428</v>
      </c>
      <c r="D34" s="40">
        <f t="shared" ref="D34:E34" si="79">SUM(D35:D36)</f>
        <v>1167693</v>
      </c>
      <c r="E34" s="40">
        <f t="shared" si="79"/>
        <v>801132</v>
      </c>
      <c r="F34" s="40">
        <f t="shared" ref="F34:G34" si="80">SUM(F35:F36)</f>
        <v>967165</v>
      </c>
      <c r="G34" s="7">
        <f t="shared" si="80"/>
        <v>765973</v>
      </c>
      <c r="H34" s="7">
        <f t="shared" ref="H34:I34" si="81">SUM(H35:H36)</f>
        <v>595854</v>
      </c>
      <c r="I34" s="7">
        <f t="shared" si="81"/>
        <v>595854</v>
      </c>
      <c r="J34" s="7">
        <f t="shared" ref="J34:K34" si="82">SUM(J35:J36)</f>
        <v>807024</v>
      </c>
      <c r="K34" s="7">
        <f t="shared" si="82"/>
        <v>859674</v>
      </c>
      <c r="L34" s="7">
        <f t="shared" ref="L34:M34" si="83">SUM(L35:L36)</f>
        <v>765652</v>
      </c>
      <c r="M34" s="7">
        <f t="shared" ref="M34:N34" si="84">SUM(M35:M36)</f>
        <v>1142798</v>
      </c>
      <c r="N34" s="7">
        <f t="shared" si="84"/>
        <v>1220323</v>
      </c>
      <c r="O34" s="11">
        <f>SUM(O35:O36)</f>
        <v>10976570</v>
      </c>
      <c r="Q34" s="8"/>
      <c r="R34" s="8"/>
    </row>
    <row r="35" spans="1:19" x14ac:dyDescent="0.25">
      <c r="A35" s="3"/>
      <c r="B35" s="10" t="s">
        <v>17</v>
      </c>
      <c r="C35" s="49">
        <f>[2]январь!$F$36</f>
        <v>724536</v>
      </c>
      <c r="D35" s="49">
        <f>[3]февраль!$F$36</f>
        <v>638028</v>
      </c>
      <c r="E35" s="49">
        <f>[4]Март!$F$36</f>
        <v>526220</v>
      </c>
      <c r="F35" s="49">
        <f>[7]Апрель!$F$36</f>
        <v>611772</v>
      </c>
      <c r="G35" s="49">
        <f>[6]Май!$F$36</f>
        <v>471350</v>
      </c>
      <c r="H35" s="51">
        <f>[5]декабрь!$F$36</f>
        <v>409295</v>
      </c>
      <c r="I35" s="51">
        <f>[5]декабрь!$F$36</f>
        <v>409295</v>
      </c>
      <c r="J35" s="51">
        <f>[5]декабрь!$F$36</f>
        <v>540375</v>
      </c>
      <c r="K35" s="51">
        <f>[5]декабрь!$F$36</f>
        <v>545759</v>
      </c>
      <c r="L35" s="51">
        <f>[5]декабрь!$F$36</f>
        <v>503449</v>
      </c>
      <c r="M35" s="51">
        <f>[5]декабрь!$F$36</f>
        <v>703223</v>
      </c>
      <c r="N35" s="51">
        <f>[5]декабрь!$F$36</f>
        <v>715750</v>
      </c>
      <c r="O35" s="11">
        <f>SUM(C35:N35)</f>
        <v>6799052</v>
      </c>
      <c r="Q35" s="8"/>
      <c r="R35" s="8"/>
    </row>
    <row r="36" spans="1:19" x14ac:dyDescent="0.25">
      <c r="A36" s="3"/>
      <c r="B36" s="10" t="s">
        <v>18</v>
      </c>
      <c r="C36" s="49">
        <f>[2]январь!$G$36</f>
        <v>562892</v>
      </c>
      <c r="D36" s="49">
        <f>[3]февраль!$G$36</f>
        <v>529665</v>
      </c>
      <c r="E36" s="49">
        <f>[4]Март!$G$36+[4]Март!$G$45</f>
        <v>274912</v>
      </c>
      <c r="F36" s="49">
        <f>[7]Апрель!$G$36+[7]Апрель!$G$45</f>
        <v>355393</v>
      </c>
      <c r="G36" s="49">
        <f>[6]Май!$G$36+[6]Май!$G$45</f>
        <v>294623</v>
      </c>
      <c r="H36" s="51">
        <f>[5]декабрь!$G$36+[5]декабрь!$G$45</f>
        <v>186559</v>
      </c>
      <c r="I36" s="51">
        <f>[5]декабрь!$G$36+[5]декабрь!$G$45</f>
        <v>186559</v>
      </c>
      <c r="J36" s="51">
        <f>[5]декабрь!$G$36+[5]декабрь!$G$45</f>
        <v>266649</v>
      </c>
      <c r="K36" s="51">
        <f>[5]декабрь!$G$36+[5]декабрь!$G$45</f>
        <v>313915</v>
      </c>
      <c r="L36" s="51">
        <f>[5]декабрь!$G$36+[5]декабрь!$G$45</f>
        <v>262203</v>
      </c>
      <c r="M36" s="51">
        <f>[5]декабрь!$G$36+[5]декабрь!$G$45</f>
        <v>439575</v>
      </c>
      <c r="N36" s="51">
        <f>[5]декабрь!$G$36+[5]декабрь!$G$45</f>
        <v>504573</v>
      </c>
      <c r="O36" s="11">
        <f>SUM(C36:N36)</f>
        <v>4177518</v>
      </c>
      <c r="Q36" s="8"/>
      <c r="R36" s="8"/>
    </row>
    <row r="37" spans="1:19" x14ac:dyDescent="0.25">
      <c r="A37" s="5" t="s">
        <v>32</v>
      </c>
      <c r="B37" s="10" t="s">
        <v>33</v>
      </c>
      <c r="C37" s="49">
        <f>[2]январь!$C$66+[2]январь!$C$69</f>
        <v>1554577.5999999999</v>
      </c>
      <c r="D37" s="49">
        <f>[3]февраль!$C$66+[3]февраль!$C$69</f>
        <v>1485482.5999999999</v>
      </c>
      <c r="E37" s="49">
        <f>[4]Март!$C$66+[4]Март!$C$69</f>
        <v>1562709.0000000005</v>
      </c>
      <c r="F37" s="49">
        <f>[7]Апрель!$C$66+[7]Апрель!$C$69</f>
        <v>1111985.9999999998</v>
      </c>
      <c r="G37" s="49">
        <f>[6]Май!$C$66+[6]Май!$C$69</f>
        <v>950866.60000000009</v>
      </c>
      <c r="H37" s="51">
        <f>[5]декабрь!$C$66+[5]декабрь!$C$69</f>
        <v>860665.99999999977</v>
      </c>
      <c r="I37" s="51">
        <f>[5]декабрь!$C$66+[5]декабрь!$C$69</f>
        <v>860665.99999999977</v>
      </c>
      <c r="J37" s="51">
        <f>[5]декабрь!$C$66+[5]декабрь!$C$69</f>
        <v>1121421.8000000005</v>
      </c>
      <c r="K37" s="51">
        <f>[5]декабрь!$C$66+[5]декабрь!$C$69</f>
        <v>1152762.9999999988</v>
      </c>
      <c r="L37" s="51">
        <f>[5]декабрь!$C$66+[5]декабрь!$C$69</f>
        <v>1418341.800000001</v>
      </c>
      <c r="M37" s="51">
        <f>[5]декабрь!$C$66+[5]декабрь!$C$69</f>
        <v>1629399.3999999992</v>
      </c>
      <c r="N37" s="51">
        <f>[5]декабрь!$C$66+[5]декабрь!$C$69</f>
        <v>1884913.1999999972</v>
      </c>
      <c r="O37" s="11">
        <f>SUM(C37:N37)</f>
        <v>15593792.999999996</v>
      </c>
    </row>
    <row r="38" spans="1:19" ht="31.5" x14ac:dyDescent="0.25">
      <c r="A38" s="5"/>
      <c r="B38" s="6" t="s">
        <v>34</v>
      </c>
      <c r="C38" s="40">
        <f t="shared" ref="C38" si="85">C6-C19</f>
        <v>18404.400000004098</v>
      </c>
      <c r="D38" s="40">
        <f t="shared" ref="D38" si="86">D6-D19</f>
        <v>-161745.59999999404</v>
      </c>
      <c r="E38" s="40">
        <f>E6-E19</f>
        <v>634135.00000000745</v>
      </c>
      <c r="F38" s="40">
        <f>F6-F19</f>
        <v>160458.99999998137</v>
      </c>
      <c r="G38" s="7">
        <f>G6-G19</f>
        <v>317209.01111112721</v>
      </c>
      <c r="H38" s="7">
        <f>H6-H19</f>
        <v>161319.49999999302</v>
      </c>
      <c r="I38" s="7">
        <f>I6-I19</f>
        <v>161319.49999999302</v>
      </c>
      <c r="J38" s="7">
        <f>J6-J19</f>
        <v>271474.39999999106</v>
      </c>
      <c r="K38" s="7">
        <f>K6-K19</f>
        <v>372712.45999999903</v>
      </c>
      <c r="L38" s="7">
        <f>L6-L19</f>
        <v>259328.04000000563</v>
      </c>
      <c r="M38" s="7">
        <f>M6-M19</f>
        <v>256252.70000001229</v>
      </c>
      <c r="N38" s="7">
        <f>N6-N19</f>
        <v>645132.99999998976</v>
      </c>
      <c r="O38" s="7">
        <f>O6-O19</f>
        <v>3096001.411111109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" si="87">C38/C5</f>
        <v>3.4924099989608929E-3</v>
      </c>
      <c r="D39" s="41">
        <f t="shared" ref="D39:E39" si="88">D38/D5</f>
        <v>-3.2453164846496643E-2</v>
      </c>
      <c r="E39" s="41">
        <f t="shared" si="88"/>
        <v>0.12013968854448723</v>
      </c>
      <c r="F39" s="41">
        <f t="shared" ref="F39:G39" si="89">F38/F5</f>
        <v>3.6728930290130156E-2</v>
      </c>
      <c r="G39" s="37">
        <f t="shared" si="89"/>
        <v>7.7538975550416805E-2</v>
      </c>
      <c r="H39" s="37">
        <f t="shared" ref="H39:I39" si="90">H38/H5</f>
        <v>4.3542247879560805E-2</v>
      </c>
      <c r="I39" s="37">
        <f t="shared" si="90"/>
        <v>4.3542247879560805E-2</v>
      </c>
      <c r="J39" s="37">
        <f t="shared" ref="J39:K39" si="91">J38/J5</f>
        <v>6.3005635996852813E-2</v>
      </c>
      <c r="K39" s="46">
        <f t="shared" si="91"/>
        <v>8.4935932144680051E-2</v>
      </c>
      <c r="L39" s="46">
        <f t="shared" ref="L39:M39" si="92">L38/L5</f>
        <v>5.5771365994802674E-2</v>
      </c>
      <c r="M39" s="46">
        <f t="shared" ref="M39:N39" si="93">M38/M5</f>
        <v>4.5630130775914483E-2</v>
      </c>
      <c r="N39" s="46">
        <f t="shared" si="93"/>
        <v>9.875266653767549E-2</v>
      </c>
      <c r="O39" s="46">
        <f t="shared" ref="O39" si="94">O38/O5</f>
        <v>5.4414124217636417E-2</v>
      </c>
    </row>
    <row r="40" spans="1:19" x14ac:dyDescent="0.25">
      <c r="A40" s="17"/>
      <c r="B40" s="18"/>
      <c r="C40" s="50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2023-01-26T01:56:00Z</dcterms:modified>
</cp:coreProperties>
</file>