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0730" windowHeight="11565" activeTab="1"/>
  </bookViews>
  <sheets>
    <sheet name="2021 год" sheetId="1" r:id="rId1"/>
    <sheet name="план 2022+факт 2020" sheetId="2" r:id="rId2"/>
    <sheet name="Лист3" sheetId="3" state="hidden" r:id="rId3"/>
  </sheets>
  <externalReferences>
    <externalReference r:id="rId4"/>
    <externalReference r:id="rId5"/>
  </externalReferences>
  <calcPr calcId="145621"/>
</workbook>
</file>

<file path=xl/calcChain.xml><?xml version="1.0" encoding="utf-8"?>
<calcChain xmlns="http://schemas.openxmlformats.org/spreadsheetml/2006/main">
  <c r="H27" i="2" l="1"/>
  <c r="G10" i="1" l="1"/>
  <c r="H10" i="1"/>
  <c r="F23" i="2" l="1"/>
  <c r="G10" i="2"/>
  <c r="F10" i="2"/>
  <c r="F12" i="2"/>
  <c r="H74" i="2" l="1"/>
  <c r="H81" i="2"/>
  <c r="H64" i="2"/>
  <c r="H63" i="2"/>
  <c r="H59" i="2"/>
  <c r="G61" i="2" l="1"/>
  <c r="H85" i="2" l="1"/>
  <c r="G85" i="2"/>
  <c r="H76" i="2"/>
  <c r="G76" i="2"/>
  <c r="F76" i="2"/>
  <c r="G74" i="2"/>
  <c r="G64" i="2"/>
  <c r="F64" i="2"/>
  <c r="E64" i="2"/>
  <c r="F60" i="2"/>
  <c r="F81" i="2" s="1"/>
  <c r="E60" i="2"/>
  <c r="E81" i="2" s="1"/>
  <c r="D60" i="2"/>
  <c r="D81" i="2" s="1"/>
  <c r="G59" i="2"/>
  <c r="H55" i="2"/>
  <c r="G55" i="2"/>
  <c r="G47" i="2"/>
  <c r="G73" i="2" s="1"/>
  <c r="G43" i="2"/>
  <c r="F43" i="2"/>
  <c r="E43" i="2"/>
  <c r="D43" i="2"/>
  <c r="G23" i="2"/>
  <c r="E23" i="2"/>
  <c r="D23" i="2"/>
  <c r="G18" i="2"/>
  <c r="G17" i="2" s="1"/>
  <c r="G51" i="2" s="1"/>
  <c r="F17" i="2"/>
  <c r="E17" i="2"/>
  <c r="E51" i="2" s="1"/>
  <c r="D17" i="2"/>
  <c r="D51" i="2" s="1"/>
  <c r="D88" i="2" s="1"/>
  <c r="H16" i="2"/>
  <c r="H56" i="2" s="1"/>
  <c r="H86" i="2" s="1"/>
  <c r="G16" i="2"/>
  <c r="G56" i="2" s="1"/>
  <c r="G86" i="2" s="1"/>
  <c r="F16" i="2"/>
  <c r="F56" i="2" s="1"/>
  <c r="F86" i="2" s="1"/>
  <c r="E16" i="2"/>
  <c r="E56" i="2" s="1"/>
  <c r="E86" i="2" s="1"/>
  <c r="D16" i="2"/>
  <c r="D56" i="2" s="1"/>
  <c r="D86" i="2" s="1"/>
  <c r="C16" i="2"/>
  <c r="C56" i="2" s="1"/>
  <c r="C86" i="2" s="1"/>
  <c r="B16" i="2"/>
  <c r="B56" i="2" s="1"/>
  <c r="B86" i="2" s="1"/>
  <c r="A16" i="2"/>
  <c r="A56" i="2" s="1"/>
  <c r="A86" i="2" s="1"/>
  <c r="H15" i="2"/>
  <c r="G15" i="2"/>
  <c r="F15" i="2"/>
  <c r="F55" i="2" s="1"/>
  <c r="F85" i="2" s="1"/>
  <c r="E15" i="2"/>
  <c r="E55" i="2" s="1"/>
  <c r="E85" i="2" s="1"/>
  <c r="D15" i="2"/>
  <c r="D55" i="2" s="1"/>
  <c r="D85" i="2" s="1"/>
  <c r="G12" i="2"/>
  <c r="H12" i="2"/>
  <c r="F51" i="2" l="1"/>
  <c r="F88" i="2" s="1"/>
  <c r="G81" i="2"/>
  <c r="G88" i="2" s="1"/>
  <c r="G82" i="2" s="1"/>
  <c r="H50" i="2"/>
  <c r="H41" i="2"/>
  <c r="H26" i="2"/>
  <c r="H49" i="2"/>
  <c r="H46" i="2"/>
  <c r="H40" i="2"/>
  <c r="H35" i="2"/>
  <c r="H21" i="2"/>
  <c r="H17" i="2" s="1"/>
  <c r="H48" i="2"/>
  <c r="H45" i="2"/>
  <c r="H43" i="2" s="1"/>
  <c r="H38" i="2"/>
  <c r="H34" i="2"/>
  <c r="H37" i="2"/>
  <c r="H36" i="2"/>
  <c r="E88" i="2"/>
  <c r="G12" i="1"/>
  <c r="H23" i="2" l="1"/>
  <c r="H47" i="2"/>
  <c r="H12" i="1"/>
  <c r="H51" i="2" l="1"/>
  <c r="H88" i="2" s="1"/>
  <c r="H82" i="2" s="1"/>
  <c r="H63" i="1"/>
  <c r="H85" i="1" l="1"/>
  <c r="G85" i="1"/>
  <c r="H80" i="1"/>
  <c r="H79" i="1"/>
  <c r="H76" i="1"/>
  <c r="G76" i="1"/>
  <c r="F76" i="1"/>
  <c r="H75" i="1"/>
  <c r="H74" i="1"/>
  <c r="G74" i="1"/>
  <c r="H72" i="1"/>
  <c r="H68" i="1"/>
  <c r="H67" i="1"/>
  <c r="H64" i="1" s="1"/>
  <c r="F64" i="1"/>
  <c r="H66" i="1"/>
  <c r="G64" i="1"/>
  <c r="E64" i="1"/>
  <c r="H62" i="1"/>
  <c r="F60" i="1"/>
  <c r="F81" i="1" s="1"/>
  <c r="E60" i="1"/>
  <c r="D60" i="1"/>
  <c r="D81" i="1" s="1"/>
  <c r="H59" i="1"/>
  <c r="G59" i="1"/>
  <c r="H58" i="1"/>
  <c r="H55" i="1"/>
  <c r="G55" i="1"/>
  <c r="H50" i="1"/>
  <c r="H49" i="1"/>
  <c r="H48" i="1"/>
  <c r="G47" i="1"/>
  <c r="G73" i="1" s="1"/>
  <c r="H46" i="1"/>
  <c r="H45" i="1"/>
  <c r="F43" i="1"/>
  <c r="G43" i="1"/>
  <c r="E43" i="1"/>
  <c r="D43" i="1"/>
  <c r="H41" i="1"/>
  <c r="H40" i="1"/>
  <c r="H38" i="1"/>
  <c r="H37" i="1"/>
  <c r="H36" i="1"/>
  <c r="H35" i="1"/>
  <c r="H34" i="1"/>
  <c r="H26" i="1"/>
  <c r="F23" i="1"/>
  <c r="G23" i="1"/>
  <c r="E23" i="1"/>
  <c r="D23" i="1"/>
  <c r="H21" i="1"/>
  <c r="G18" i="1"/>
  <c r="G17" i="1" s="1"/>
  <c r="F17" i="1"/>
  <c r="E17" i="1"/>
  <c r="D17" i="1"/>
  <c r="H16" i="1"/>
  <c r="H56" i="1" s="1"/>
  <c r="G16" i="1"/>
  <c r="G56" i="1" s="1"/>
  <c r="F16" i="1"/>
  <c r="F56" i="1" s="1"/>
  <c r="F86" i="1" s="1"/>
  <c r="E16" i="1"/>
  <c r="E56" i="1" s="1"/>
  <c r="E86" i="1" s="1"/>
  <c r="D16" i="1"/>
  <c r="D56" i="1" s="1"/>
  <c r="C16" i="1"/>
  <c r="C56" i="1" s="1"/>
  <c r="B16" i="1"/>
  <c r="B56" i="1" s="1"/>
  <c r="B86" i="1" s="1"/>
  <c r="A16" i="1"/>
  <c r="A56" i="1" s="1"/>
  <c r="A86" i="1" s="1"/>
  <c r="H15" i="1"/>
  <c r="G15" i="1"/>
  <c r="F15" i="1"/>
  <c r="F55" i="1" s="1"/>
  <c r="F85" i="1" s="1"/>
  <c r="E15" i="1"/>
  <c r="E55" i="1" s="1"/>
  <c r="E85" i="1" s="1"/>
  <c r="D15" i="1"/>
  <c r="D55" i="1" s="1"/>
  <c r="D85" i="1" s="1"/>
  <c r="H43" i="1" l="1"/>
  <c r="H47" i="1"/>
  <c r="H27" i="1"/>
  <c r="H81" i="1"/>
  <c r="H17" i="1"/>
  <c r="E81" i="1"/>
  <c r="E51" i="1"/>
  <c r="D51" i="1"/>
  <c r="D88" i="1" s="1"/>
  <c r="D86" i="1"/>
  <c r="H86" i="1"/>
  <c r="G51" i="1"/>
  <c r="C86" i="1"/>
  <c r="G86" i="1"/>
  <c r="F51" i="1"/>
  <c r="F88" i="1" s="1"/>
  <c r="G81" i="1"/>
  <c r="G88" i="1" l="1"/>
  <c r="G82" i="1" s="1"/>
  <c r="H51" i="1"/>
  <c r="H88" i="1" s="1"/>
  <c r="E88" i="1"/>
  <c r="H82" i="1" l="1"/>
</calcChain>
</file>

<file path=xl/comments1.xml><?xml version="1.0" encoding="utf-8"?>
<comments xmlns="http://schemas.openxmlformats.org/spreadsheetml/2006/main">
  <authors>
    <author>Худякова Ольга Вячеславовна</author>
  </authors>
  <commentList>
    <comment ref="F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comments2.xml><?xml version="1.0" encoding="utf-8"?>
<comments xmlns="http://schemas.openxmlformats.org/spreadsheetml/2006/main">
  <authors>
    <author>Худякова Ольга Вячеславовна</author>
  </authors>
  <commentList>
    <comment ref="F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sharedStrings.xml><?xml version="1.0" encoding="utf-8"?>
<sst xmlns="http://schemas.openxmlformats.org/spreadsheetml/2006/main" count="450" uniqueCount="155">
  <si>
    <t>Приложение 1</t>
  </si>
  <si>
    <t>Расчёт коэффициента индексации</t>
  </si>
  <si>
    <t>№ п/п</t>
  </si>
  <si>
    <t>Показатели</t>
  </si>
  <si>
    <t>Единица измерения</t>
  </si>
  <si>
    <t>1.1</t>
  </si>
  <si>
    <t>инфляция (прогноз показателя ИПЦ)</t>
  </si>
  <si>
    <t>%</t>
  </si>
  <si>
    <t>1.2</t>
  </si>
  <si>
    <t>индекс эффективности операционных расходов</t>
  </si>
  <si>
    <t>1.3</t>
  </si>
  <si>
    <t>количество активов</t>
  </si>
  <si>
    <t>у.е.</t>
  </si>
  <si>
    <t>1.4</t>
  </si>
  <si>
    <t>индекс изменения количества активов</t>
  </si>
  <si>
    <t>1.5</t>
  </si>
  <si>
    <t>коэффициент эластичности затрат по росту активов</t>
  </si>
  <si>
    <t>1.6</t>
  </si>
  <si>
    <t>итого коэффициент индексации</t>
  </si>
  <si>
    <t>Расчёт подконтрольных расходов</t>
  </si>
  <si>
    <t>1.</t>
  </si>
  <si>
    <t>Материальные затраты</t>
  </si>
  <si>
    <t>тыс.руб.</t>
  </si>
  <si>
    <t>1.1.</t>
  </si>
  <si>
    <t>Сырье, материалы, запасные части, инструмент, топливо:</t>
  </si>
  <si>
    <t>1.1.1.</t>
  </si>
  <si>
    <t>Топливо (ГСМ)</t>
  </si>
  <si>
    <t>1.1.2.</t>
  </si>
  <si>
    <t>прочие вспомогательные материалы (сырье, материалы, запасные части, инструмент) (с расшифровкой)</t>
  </si>
  <si>
    <t>1.2.</t>
  </si>
  <si>
    <t>Работы и услуги производственного характера (в т.ч. услуги сторонних организаций по содержанию сетей и распределительных устройств)</t>
  </si>
  <si>
    <t>2.</t>
  </si>
  <si>
    <t>Расходы на оплату труда</t>
  </si>
  <si>
    <t>3.</t>
  </si>
  <si>
    <t>Прочие расходы, всего, в т.ч.:</t>
  </si>
  <si>
    <t>3.1.</t>
  </si>
  <si>
    <t>Ремонт основных фондов, в т.ч.:</t>
  </si>
  <si>
    <t>3.1.1.</t>
  </si>
  <si>
    <t xml:space="preserve">работы и услуги производственного характера </t>
  </si>
  <si>
    <t>3.1.2.</t>
  </si>
  <si>
    <t>вспомогательные материалы</t>
  </si>
  <si>
    <t>3.2.</t>
  </si>
  <si>
    <t>Оплата работ и услуг сторонних организаций, в том числе:</t>
  </si>
  <si>
    <t>3.2.1.</t>
  </si>
  <si>
    <t>Услуги связи</t>
  </si>
  <si>
    <t>3.2.2.</t>
  </si>
  <si>
    <t>Расходы на охрану и пожарную безопасность</t>
  </si>
  <si>
    <t>3.2.3.</t>
  </si>
  <si>
    <t>Расходы на услуги коммунального хозяйства</t>
  </si>
  <si>
    <t>3.2.4.</t>
  </si>
  <si>
    <t>Расходы на юридические услуги</t>
  </si>
  <si>
    <t>3.2.5.</t>
  </si>
  <si>
    <t>Расходы на информационные услуги</t>
  </si>
  <si>
    <t>3.2.6.</t>
  </si>
  <si>
    <t>Расходы на консультационные услуги</t>
  </si>
  <si>
    <t>3.2.7.</t>
  </si>
  <si>
    <t>Расходы на аудиторские услуги</t>
  </si>
  <si>
    <t>3.2.8.</t>
  </si>
  <si>
    <t>Расходы на сертификацию</t>
  </si>
  <si>
    <t>3.2.9.</t>
  </si>
  <si>
    <t>Транспортные услуги</t>
  </si>
  <si>
    <t>3.2.10.</t>
  </si>
  <si>
    <t>Расходы на обеспечение нормальных условий труда и мер по технике безопасности</t>
  </si>
  <si>
    <t>3.2.11.</t>
  </si>
  <si>
    <t>Расходы на командировки и представительские</t>
  </si>
  <si>
    <t>3.2.12.</t>
  </si>
  <si>
    <t>Расходы на подготовку кадров</t>
  </si>
  <si>
    <t>3.2.13.</t>
  </si>
  <si>
    <t>Расходы на страхование</t>
  </si>
  <si>
    <t>3.2.14.</t>
  </si>
  <si>
    <t>Целевые средства на НИОКР</t>
  </si>
  <si>
    <t>3.2.15.</t>
  </si>
  <si>
    <t>Другие прочие подконтрольные расходы</t>
  </si>
  <si>
    <t>4.</t>
  </si>
  <si>
    <t>Прибыль на прочие цели:</t>
  </si>
  <si>
    <t>4.1.</t>
  </si>
  <si>
    <t>расходы на услуги банков</t>
  </si>
  <si>
    <t>4.2.</t>
  </si>
  <si>
    <t>% за пользование кредитом</t>
  </si>
  <si>
    <t>4.3.</t>
  </si>
  <si>
    <t>другие (с расшифровкой)</t>
  </si>
  <si>
    <t>5.</t>
  </si>
  <si>
    <t>Расходы, не учитываемые в целях налогообложения</t>
  </si>
  <si>
    <t>5.1.</t>
  </si>
  <si>
    <t>Дивиденды</t>
  </si>
  <si>
    <t>5.2.</t>
  </si>
  <si>
    <t>Денежные выплаты социального характера (по коллективному договору)</t>
  </si>
  <si>
    <t>5.3.</t>
  </si>
  <si>
    <t>Прочие расходы из прибыли</t>
  </si>
  <si>
    <t>ИТОГО подконтрольные расходы</t>
  </si>
  <si>
    <t>Расчёт неподконтрольных расходов</t>
  </si>
  <si>
    <t>6.</t>
  </si>
  <si>
    <t>Оплата услуг ПАО "ФСК ЕЭС"</t>
  </si>
  <si>
    <t>7.</t>
  </si>
  <si>
    <t>Электроэнергия на хозяйственные нужды</t>
  </si>
  <si>
    <t>8.</t>
  </si>
  <si>
    <t>Теплоэнергия</t>
  </si>
  <si>
    <t>9.</t>
  </si>
  <si>
    <t>Плата за аренду имущества и лизинг, всего:</t>
  </si>
  <si>
    <t>9.1.</t>
  </si>
  <si>
    <t>аренда объектов электросетевого комплекса</t>
  </si>
  <si>
    <t>9.2.</t>
  </si>
  <si>
    <t>аренда земли</t>
  </si>
  <si>
    <t>9.3.</t>
  </si>
  <si>
    <t>прочая аренда (с расшифровкой)</t>
  </si>
  <si>
    <t>10.</t>
  </si>
  <si>
    <t>Налоги (без учета налога на прибыль), всего, в том числе:</t>
  </si>
  <si>
    <t>10.1.</t>
  </si>
  <si>
    <t>плата за землю</t>
  </si>
  <si>
    <t>10.2.</t>
  </si>
  <si>
    <t>транспортный налог</t>
  </si>
  <si>
    <t>10.3.</t>
  </si>
  <si>
    <t xml:space="preserve">другие налоги и обязательные сборы и платежи (с расшифровкой)
</t>
  </si>
  <si>
    <t>10.4.</t>
  </si>
  <si>
    <t>плата за выбросы загрязняющих веществ</t>
  </si>
  <si>
    <t>10.5.</t>
  </si>
  <si>
    <t>налог на имущество</t>
  </si>
  <si>
    <t>11.</t>
  </si>
  <si>
    <t>Отчисления на социальные нужды (ЕСН)</t>
  </si>
  <si>
    <t>12.</t>
  </si>
  <si>
    <t>Прочие неподконтрольные расходы</t>
  </si>
  <si>
    <t>13.</t>
  </si>
  <si>
    <t>Налог на прибыль, в том числе:</t>
  </si>
  <si>
    <t>13.1.</t>
  </si>
  <si>
    <t xml:space="preserve">налог на прибыль на капитальные вложения </t>
  </si>
  <si>
    <t>14.</t>
  </si>
  <si>
    <t>Выпадающие доходы по п.87 Основ ценообразования</t>
  </si>
  <si>
    <t>15.</t>
  </si>
  <si>
    <t>Амортизация, в том числе:</t>
  </si>
  <si>
    <t>15.1.</t>
  </si>
  <si>
    <t>Амортизация, учитываемая при налогообложении</t>
  </si>
  <si>
    <t>15.2.</t>
  </si>
  <si>
    <t>Амортизация, не учитываемая при налогообложении</t>
  </si>
  <si>
    <t>16.</t>
  </si>
  <si>
    <t>Возврат заемных средств, направляемый на финансирование капитальных вложений</t>
  </si>
  <si>
    <t>17.</t>
  </si>
  <si>
    <t>Прибыль на капитальные вложения</t>
  </si>
  <si>
    <t>ИТОГО неподконтрольных расходов</t>
  </si>
  <si>
    <t>Проверка прибыли на капитальные вложения (не более 12% от НВВ на содержание сетей)</t>
  </si>
  <si>
    <t xml:space="preserve">Расходы, связанные с компенсацией незапланированных расходов / полученный избыток </t>
  </si>
  <si>
    <t>18.</t>
  </si>
  <si>
    <t>Необходимая валовая выручка, всего</t>
  </si>
  <si>
    <t xml:space="preserve">Смета НВВ методом индексации на долгосрочный период регулирования ООО "Финарт"  </t>
  </si>
  <si>
    <t>Расчет НВВ 2021 (i) год долгосрочного периода регулирования</t>
  </si>
  <si>
    <t>Утверждено РЭК 2020 (i-1) год</t>
  </si>
  <si>
    <t>Предложено ТСО 2021 ( i ) год</t>
  </si>
  <si>
    <t>Фактические данные 2019 ( i-2)  в соответсвии с ПП РФ от 21 января 2004 г
№ 24</t>
  </si>
  <si>
    <t>Фактические данные 2018( i-3)  в соответсвии с ПП РФ от 21 января 2004 г
№ 24</t>
  </si>
  <si>
    <t>Фактические данные 2017 ( i-4)  в соответсвии с ПП РФ от 21 января 2004 г
№ 24</t>
  </si>
  <si>
    <t>Расчет НВВ 2022 (i) год долгосрочного периода регулирования</t>
  </si>
  <si>
    <t>Утверждено РЭК 2021 (i-1) год</t>
  </si>
  <si>
    <t>Предложено ТСО 2022 ( i ) год</t>
  </si>
  <si>
    <t>Фактические данные 2020 ( i-2)  в соответсвии с ПП РФ от 21 января 2004 г
№ 24</t>
  </si>
  <si>
    <t xml:space="preserve"> Генеральный директор</t>
  </si>
  <si>
    <t>И.А. Луцик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</si>
</sst>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0.00_р_._-;\-* #,##0.00_р_._-;_-* &quot;-&quot;??_р_._-;_-@_-"/>
    <numFmt numFmtId="166" formatCode="0.0%"/>
  </numFmts>
  <fonts count="15" x14ac:knownFonts="1">
    <font>
      <sz val="11"/>
      <color theme="1"/>
      <name val="Calibri"/>
      <family val="2"/>
      <charset val="204"/>
      <scheme val="minor"/>
    </font>
    <font>
      <sz val="10"/>
      <name val="Arial Cyr"/>
      <charset val="204"/>
    </font>
    <font>
      <sz val="12"/>
      <name val="Times New Roman"/>
      <family val="1"/>
      <charset val="204"/>
    </font>
    <font>
      <sz val="10"/>
      <name val="Times New Roman CYR"/>
      <charset val="204"/>
    </font>
    <font>
      <b/>
      <sz val="12"/>
      <name val="Times New Roman"/>
      <family val="1"/>
      <charset val="204"/>
    </font>
    <font>
      <b/>
      <sz val="9"/>
      <name val="Tahoma"/>
      <family val="2"/>
      <charset val="204"/>
    </font>
    <font>
      <sz val="9"/>
      <name val="Times New Roman"/>
      <family val="1"/>
      <charset val="204"/>
    </font>
    <font>
      <b/>
      <sz val="14"/>
      <name val="Franklin Gothic Medium"/>
      <family val="2"/>
      <charset val="204"/>
    </font>
    <font>
      <sz val="9"/>
      <name val="Tahoma"/>
      <family val="2"/>
      <charset val="204"/>
    </font>
    <font>
      <u/>
      <sz val="10"/>
      <color indexed="12"/>
      <name val="Times New Roman Cyr"/>
      <charset val="204"/>
    </font>
    <font>
      <b/>
      <sz val="9"/>
      <name val="Times New Roman"/>
      <family val="1"/>
      <charset val="204"/>
    </font>
    <font>
      <sz val="10"/>
      <name val="Helv"/>
    </font>
    <font>
      <b/>
      <sz val="9"/>
      <color indexed="81"/>
      <name val="Tahoma"/>
      <family val="2"/>
      <charset val="204"/>
    </font>
    <font>
      <sz val="9"/>
      <color indexed="81"/>
      <name val="Tahoma"/>
      <family val="2"/>
      <charset val="204"/>
    </font>
    <font>
      <sz val="12"/>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6">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1" fillId="0" borderId="0"/>
    <xf numFmtId="0" fontId="3" fillId="0" borderId="0"/>
    <xf numFmtId="0" fontId="5" fillId="0" borderId="2" applyBorder="0">
      <alignment horizontal="center" vertical="center" wrapText="1"/>
    </xf>
    <xf numFmtId="0" fontId="7" fillId="0" borderId="0" applyBorder="0">
      <alignment horizontal="center" vertical="center" wrapText="1"/>
    </xf>
    <xf numFmtId="9" fontId="1" fillId="0" borderId="0" applyFont="0" applyFill="0" applyBorder="0" applyAlignment="0" applyProtection="0"/>
    <xf numFmtId="4" fontId="8" fillId="3" borderId="0" applyBorder="0">
      <alignment horizontal="right"/>
    </xf>
    <xf numFmtId="0" fontId="9" fillId="0" borderId="0" applyNumberFormat="0" applyFill="0" applyBorder="0" applyAlignment="0" applyProtection="0">
      <alignment vertical="top"/>
      <protection locked="0"/>
    </xf>
    <xf numFmtId="4" fontId="8" fillId="3" borderId="0" applyFont="0" applyBorder="0">
      <alignment horizontal="right"/>
    </xf>
    <xf numFmtId="165" fontId="1" fillId="0" borderId="0" applyFont="0" applyFill="0" applyBorder="0" applyAlignment="0" applyProtection="0"/>
    <xf numFmtId="0" fontId="11" fillId="0" borderId="0"/>
    <xf numFmtId="0" fontId="1" fillId="0" borderId="0"/>
    <xf numFmtId="4" fontId="8" fillId="3" borderId="0" applyBorder="0">
      <alignment horizontal="right"/>
    </xf>
    <xf numFmtId="9" fontId="1" fillId="0" borderId="0" applyFont="0" applyFill="0" applyBorder="0" applyAlignment="0" applyProtection="0"/>
    <xf numFmtId="0" fontId="1" fillId="0" borderId="0"/>
  </cellStyleXfs>
  <cellXfs count="107">
    <xf numFmtId="0" fontId="0" fillId="0" borderId="0" xfId="0"/>
    <xf numFmtId="0" fontId="2" fillId="2" borderId="0" xfId="1" applyNumberFormat="1" applyFont="1" applyFill="1" applyAlignment="1" applyProtection="1">
      <alignment vertical="center" wrapText="1"/>
    </xf>
    <xf numFmtId="0" fontId="2" fillId="2" borderId="0" xfId="1" applyNumberFormat="1" applyFont="1" applyFill="1" applyBorder="1" applyAlignment="1" applyProtection="1">
      <alignment vertical="center" wrapText="1"/>
    </xf>
    <xf numFmtId="0" fontId="4" fillId="2" borderId="0" xfId="1" applyNumberFormat="1" applyFont="1" applyFill="1" applyBorder="1" applyAlignment="1" applyProtection="1">
      <alignment horizontal="left" vertical="center" wrapText="1"/>
    </xf>
    <xf numFmtId="0" fontId="2" fillId="2" borderId="0" xfId="1" applyNumberFormat="1" applyFont="1" applyFill="1" applyBorder="1" applyAlignment="1" applyProtection="1">
      <alignment horizontal="center" vertical="center" wrapText="1"/>
    </xf>
    <xf numFmtId="0" fontId="2" fillId="2" borderId="4" xfId="2" applyNumberFormat="1" applyFont="1" applyFill="1" applyBorder="1" applyAlignment="1" applyProtection="1">
      <alignment horizontal="center" vertical="center" wrapText="1"/>
    </xf>
    <xf numFmtId="0" fontId="4" fillId="2" borderId="4" xfId="3"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4" xfId="4" applyNumberFormat="1" applyFont="1" applyFill="1" applyBorder="1" applyAlignment="1" applyProtection="1">
      <alignment horizontal="left" vertical="center" wrapText="1"/>
    </xf>
    <xf numFmtId="0" fontId="4" fillId="2" borderId="4" xfId="5" applyNumberFormat="1" applyFont="1" applyFill="1" applyBorder="1" applyAlignment="1" applyProtection="1">
      <alignment horizontal="right" vertical="center" wrapText="1"/>
      <protection locked="0"/>
    </xf>
    <xf numFmtId="0" fontId="4" fillId="2" borderId="0" xfId="1" applyNumberFormat="1" applyFont="1" applyFill="1" applyBorder="1" applyAlignment="1" applyProtection="1">
      <alignment vertical="center" wrapText="1"/>
    </xf>
    <xf numFmtId="0" fontId="4" fillId="2" borderId="4" xfId="1" applyNumberFormat="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right" vertical="center" wrapText="1"/>
      <protection locked="0"/>
    </xf>
    <xf numFmtId="0" fontId="6" fillId="2" borderId="4" xfId="2"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vertical="center" wrapText="1"/>
    </xf>
    <xf numFmtId="2" fontId="4" fillId="2" borderId="4" xfId="1" applyNumberFormat="1" applyFont="1" applyFill="1" applyBorder="1" applyAlignment="1" applyProtection="1">
      <alignment horizontal="right" vertical="center" wrapText="1"/>
    </xf>
    <xf numFmtId="4" fontId="4" fillId="2" borderId="4" xfId="6" applyNumberFormat="1" applyFont="1" applyFill="1" applyBorder="1" applyAlignment="1" applyProtection="1">
      <alignment horizontal="right" vertical="center" wrapText="1"/>
    </xf>
    <xf numFmtId="0" fontId="2" fillId="2" borderId="4" xfId="1"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horizontal="left" vertical="center" wrapText="1"/>
    </xf>
    <xf numFmtId="2" fontId="2" fillId="2" borderId="4" xfId="1" applyNumberFormat="1" applyFont="1" applyFill="1" applyBorder="1" applyAlignment="1" applyProtection="1">
      <alignment horizontal="right" vertical="center" wrapText="1"/>
    </xf>
    <xf numFmtId="4" fontId="2" fillId="2" borderId="4" xfId="6" applyNumberFormat="1" applyFont="1" applyFill="1" applyBorder="1" applyAlignment="1" applyProtection="1">
      <alignment horizontal="right" vertical="center" wrapText="1"/>
    </xf>
    <xf numFmtId="4" fontId="2" fillId="2" borderId="4" xfId="6" applyNumberFormat="1" applyFont="1" applyFill="1" applyBorder="1" applyAlignment="1" applyProtection="1">
      <alignment horizontal="center" vertical="center" wrapText="1"/>
    </xf>
    <xf numFmtId="2" fontId="2" fillId="2" borderId="4" xfId="6" applyNumberFormat="1" applyFont="1" applyFill="1" applyBorder="1" applyAlignment="1" applyProtection="1">
      <alignment horizontal="right" vertical="center" wrapText="1"/>
    </xf>
    <xf numFmtId="0" fontId="6" fillId="2" borderId="0" xfId="1" applyNumberFormat="1" applyFont="1" applyFill="1" applyBorder="1" applyAlignment="1" applyProtection="1">
      <alignment vertical="center" wrapText="1"/>
    </xf>
    <xf numFmtId="4" fontId="4" fillId="2" borderId="4" xfId="6" applyNumberFormat="1" applyFont="1" applyFill="1" applyBorder="1" applyAlignment="1" applyProtection="1">
      <alignment horizontal="center" vertical="center" wrapText="1"/>
    </xf>
    <xf numFmtId="2" fontId="4" fillId="2" borderId="4" xfId="6" applyNumberFormat="1" applyFont="1" applyFill="1" applyBorder="1" applyAlignment="1" applyProtection="1">
      <alignment horizontal="right" vertical="center" wrapText="1"/>
    </xf>
    <xf numFmtId="0" fontId="2" fillId="2" borderId="4" xfId="7" applyNumberFormat="1" applyFont="1" applyFill="1" applyBorder="1" applyAlignment="1" applyProtection="1">
      <alignment horizontal="left" vertical="center" wrapText="1"/>
    </xf>
    <xf numFmtId="0" fontId="4" fillId="2" borderId="4" xfId="1" applyNumberFormat="1" applyFont="1" applyFill="1" applyBorder="1" applyAlignment="1" applyProtection="1">
      <alignment horizontal="left" vertical="center" wrapText="1"/>
    </xf>
    <xf numFmtId="0" fontId="2" fillId="2" borderId="4" xfId="2" applyNumberFormat="1" applyFont="1" applyFill="1" applyBorder="1" applyAlignment="1" applyProtection="1">
      <alignment horizontal="left" vertical="center" wrapText="1"/>
    </xf>
    <xf numFmtId="0" fontId="4" fillId="0" borderId="4"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vertical="center" wrapText="1"/>
    </xf>
    <xf numFmtId="4" fontId="4" fillId="0" borderId="4" xfId="6" applyNumberFormat="1" applyFont="1" applyFill="1" applyBorder="1" applyAlignment="1" applyProtection="1">
      <alignment horizontal="right" vertical="center" wrapText="1"/>
    </xf>
    <xf numFmtId="2" fontId="4" fillId="0" borderId="4" xfId="6" applyNumberFormat="1" applyFont="1" applyFill="1" applyBorder="1" applyAlignment="1" applyProtection="1">
      <alignment horizontal="right" vertical="center" wrapText="1"/>
    </xf>
    <xf numFmtId="0" fontId="2" fillId="4" borderId="0" xfId="1" applyNumberFormat="1" applyFont="1" applyFill="1" applyBorder="1" applyAlignment="1" applyProtection="1">
      <alignment vertical="center" wrapText="1"/>
    </xf>
    <xf numFmtId="0" fontId="2" fillId="2" borderId="0" xfId="6" applyNumberFormat="1" applyFont="1" applyFill="1" applyBorder="1" applyAlignment="1" applyProtection="1">
      <alignment horizontal="right" vertical="center" wrapText="1"/>
    </xf>
    <xf numFmtId="0" fontId="4" fillId="2" borderId="4" xfId="3" applyNumberFormat="1" applyFont="1" applyFill="1" applyBorder="1" applyAlignment="1" applyProtection="1">
      <alignment horizontal="left" vertical="center" wrapText="1"/>
    </xf>
    <xf numFmtId="4" fontId="4" fillId="2" borderId="4" xfId="3" applyNumberFormat="1" applyFont="1" applyFill="1" applyBorder="1" applyAlignment="1" applyProtection="1">
      <alignment vertical="center" wrapText="1"/>
      <protection locked="0"/>
    </xf>
    <xf numFmtId="4" fontId="4" fillId="2" borderId="4" xfId="3" applyNumberFormat="1" applyFont="1" applyFill="1" applyBorder="1" applyAlignment="1" applyProtection="1">
      <alignment horizontal="right" vertical="center" wrapText="1"/>
      <protection locked="0"/>
    </xf>
    <xf numFmtId="0" fontId="2" fillId="2" borderId="4" xfId="3"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vertical="center" wrapText="1"/>
    </xf>
    <xf numFmtId="4" fontId="2" fillId="2" borderId="4" xfId="6" applyNumberFormat="1" applyFont="1" applyFill="1" applyBorder="1" applyAlignment="1" applyProtection="1">
      <alignment vertical="center" wrapText="1"/>
      <protection locked="0"/>
    </xf>
    <xf numFmtId="4" fontId="2" fillId="2" borderId="4" xfId="6" applyNumberFormat="1" applyFont="1" applyFill="1" applyBorder="1" applyAlignment="1" applyProtection="1">
      <alignment horizontal="right" vertical="center" wrapText="1"/>
      <protection locked="0"/>
    </xf>
    <xf numFmtId="4" fontId="2" fillId="2" borderId="4" xfId="8" applyNumberFormat="1" applyFont="1" applyFill="1" applyBorder="1" applyAlignment="1" applyProtection="1">
      <alignment vertical="center" wrapText="1"/>
      <protection locked="0"/>
    </xf>
    <xf numFmtId="4" fontId="2" fillId="2" borderId="4" xfId="8" applyNumberFormat="1" applyFont="1" applyFill="1" applyBorder="1" applyAlignment="1" applyProtection="1">
      <alignment horizontal="right" vertical="center" wrapText="1"/>
      <protection locked="0"/>
    </xf>
    <xf numFmtId="4" fontId="2" fillId="0" borderId="4" xfId="8" applyNumberFormat="1" applyFont="1" applyFill="1" applyBorder="1" applyAlignment="1" applyProtection="1">
      <alignment vertical="center" wrapText="1"/>
      <protection locked="0"/>
    </xf>
    <xf numFmtId="4" fontId="4" fillId="2" borderId="4" xfId="8" applyNumberFormat="1" applyFont="1" applyFill="1" applyBorder="1" applyAlignment="1" applyProtection="1">
      <alignment vertical="center" wrapText="1"/>
    </xf>
    <xf numFmtId="4" fontId="4" fillId="2" borderId="4" xfId="8" applyNumberFormat="1" applyFont="1" applyFill="1" applyBorder="1" applyAlignment="1" applyProtection="1">
      <alignment horizontal="right" vertical="center" wrapText="1"/>
    </xf>
    <xf numFmtId="0" fontId="10" fillId="2" borderId="0" xfId="1" applyNumberFormat="1" applyFont="1" applyFill="1" applyBorder="1" applyAlignment="1" applyProtection="1">
      <alignment vertical="center" wrapText="1"/>
    </xf>
    <xf numFmtId="0" fontId="4" fillId="2" borderId="4" xfId="7" applyNumberFormat="1" applyFont="1" applyFill="1" applyBorder="1" applyAlignment="1" applyProtection="1">
      <alignment horizontal="left" vertical="center" wrapText="1"/>
    </xf>
    <xf numFmtId="4" fontId="4" fillId="2" borderId="4" xfId="6" applyNumberFormat="1" applyFont="1" applyFill="1" applyBorder="1" applyAlignment="1" applyProtection="1">
      <alignment vertical="center" wrapText="1"/>
    </xf>
    <xf numFmtId="4" fontId="4" fillId="2" borderId="4" xfId="6" applyNumberFormat="1" applyFont="1" applyFill="1" applyBorder="1" applyAlignment="1" applyProtection="1">
      <alignment vertical="center" wrapText="1"/>
      <protection locked="0"/>
    </xf>
    <xf numFmtId="4" fontId="4" fillId="2" borderId="4" xfId="6" applyNumberFormat="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center" vertical="center" wrapText="1"/>
    </xf>
    <xf numFmtId="0" fontId="2" fillId="2" borderId="4" xfId="3" applyNumberFormat="1" applyFont="1" applyFill="1" applyBorder="1" applyAlignment="1" applyProtection="1">
      <alignment horizontal="left" vertical="center" wrapText="1"/>
    </xf>
    <xf numFmtId="4" fontId="2" fillId="0" borderId="4" xfId="1" applyNumberFormat="1" applyFont="1" applyFill="1" applyBorder="1" applyAlignment="1" applyProtection="1">
      <alignment vertical="center" wrapText="1"/>
    </xf>
    <xf numFmtId="4" fontId="2" fillId="2" borderId="4" xfId="8" applyNumberFormat="1" applyFont="1" applyFill="1" applyBorder="1" applyAlignment="1" applyProtection="1">
      <alignment horizontal="right" vertical="center" wrapText="1"/>
    </xf>
    <xf numFmtId="4" fontId="2" fillId="2" borderId="4" xfId="8" applyNumberFormat="1" applyFont="1" applyFill="1" applyBorder="1" applyAlignment="1" applyProtection="1">
      <alignment vertical="center" wrapText="1"/>
    </xf>
    <xf numFmtId="0" fontId="4" fillId="2" borderId="4" xfId="2" applyNumberFormat="1" applyFont="1" applyFill="1" applyBorder="1" applyAlignment="1" applyProtection="1">
      <alignment horizontal="left" vertical="center" wrapText="1"/>
    </xf>
    <xf numFmtId="4" fontId="4" fillId="0" borderId="4" xfId="6" applyNumberFormat="1" applyFont="1" applyFill="1" applyBorder="1" applyAlignment="1" applyProtection="1">
      <alignment vertical="center" wrapText="1"/>
    </xf>
    <xf numFmtId="0" fontId="6" fillId="4" borderId="0" xfId="1" applyNumberFormat="1" applyFont="1" applyFill="1" applyBorder="1" applyAlignment="1" applyProtection="1">
      <alignment vertical="center" wrapText="1"/>
    </xf>
    <xf numFmtId="0" fontId="2" fillId="0" borderId="0" xfId="10"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vertical="center" wrapText="1"/>
    </xf>
    <xf numFmtId="0" fontId="2" fillId="0" borderId="4"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0" fontId="6" fillId="0" borderId="4" xfId="2" applyNumberFormat="1" applyFont="1" applyFill="1" applyBorder="1" applyAlignment="1" applyProtection="1">
      <alignment horizontal="center" vertical="center" wrapText="1"/>
    </xf>
    <xf numFmtId="0" fontId="2" fillId="0" borderId="4" xfId="2" applyNumberFormat="1" applyFont="1" applyFill="1" applyBorder="1" applyAlignment="1" applyProtection="1">
      <alignment horizontal="center" vertical="center" wrapText="1"/>
    </xf>
    <xf numFmtId="0" fontId="4" fillId="0" borderId="4" xfId="3" applyNumberFormat="1" applyFont="1" applyFill="1" applyBorder="1" applyAlignment="1" applyProtection="1">
      <alignment horizontal="center" vertical="center" wrapText="1"/>
    </xf>
    <xf numFmtId="0" fontId="4" fillId="0" borderId="4" xfId="11" applyNumberFormat="1" applyFont="1" applyFill="1" applyBorder="1" applyAlignment="1" applyProtection="1">
      <alignment horizontal="center" vertical="center" wrapText="1"/>
    </xf>
    <xf numFmtId="0" fontId="4" fillId="0" borderId="4" xfId="11" applyNumberFormat="1" applyFont="1" applyFill="1" applyBorder="1" applyAlignment="1" applyProtection="1">
      <alignment vertical="center" wrapText="1"/>
    </xf>
    <xf numFmtId="0" fontId="2" fillId="0" borderId="4" xfId="12" applyNumberFormat="1" applyFont="1" applyFill="1" applyBorder="1" applyAlignment="1" applyProtection="1">
      <alignment horizontal="right" vertical="center" wrapText="1"/>
      <protection locked="0"/>
    </xf>
    <xf numFmtId="4" fontId="2" fillId="0" borderId="4" xfId="12" applyNumberFormat="1" applyFont="1" applyFill="1" applyBorder="1" applyAlignment="1" applyProtection="1">
      <alignment horizontal="right" vertical="center" wrapText="1"/>
      <protection locked="0"/>
    </xf>
    <xf numFmtId="4" fontId="4" fillId="0" borderId="4" xfId="1" applyNumberFormat="1" applyFont="1" applyFill="1" applyBorder="1" applyAlignment="1" applyProtection="1">
      <alignment vertical="center" wrapText="1"/>
    </xf>
    <xf numFmtId="0" fontId="2" fillId="4" borderId="0" xfId="1" applyNumberFormat="1" applyFont="1" applyFill="1" applyAlignment="1" applyProtection="1">
      <alignment vertical="center" wrapText="1"/>
    </xf>
    <xf numFmtId="4" fontId="2" fillId="2" borderId="0" xfId="1" applyNumberFormat="1" applyFont="1" applyFill="1" applyAlignment="1" applyProtection="1">
      <alignment vertical="center" wrapText="1"/>
    </xf>
    <xf numFmtId="0" fontId="2" fillId="2" borderId="0" xfId="1" applyNumberFormat="1" applyFont="1" applyFill="1" applyAlignment="1" applyProtection="1">
      <alignment vertical="center"/>
    </xf>
    <xf numFmtId="0" fontId="4" fillId="2" borderId="0" xfId="1" applyNumberFormat="1" applyFont="1" applyFill="1" applyBorder="1" applyAlignment="1" applyProtection="1">
      <alignment horizontal="left" vertical="center" wrapText="1"/>
    </xf>
    <xf numFmtId="0" fontId="2" fillId="2" borderId="4" xfId="1" applyNumberFormat="1" applyFont="1" applyFill="1" applyBorder="1" applyAlignment="1" applyProtection="1">
      <alignment horizontal="center" vertical="center" wrapText="1"/>
    </xf>
    <xf numFmtId="2" fontId="2" fillId="0" borderId="4" xfId="5" applyNumberFormat="1" applyFont="1" applyFill="1" applyBorder="1" applyAlignment="1" applyProtection="1">
      <alignment vertical="center" wrapText="1"/>
    </xf>
    <xf numFmtId="4" fontId="4" fillId="2" borderId="4" xfId="1" applyNumberFormat="1" applyFont="1" applyFill="1" applyBorder="1" applyAlignment="1" applyProtection="1">
      <alignment vertical="center" wrapText="1"/>
    </xf>
    <xf numFmtId="0" fontId="4" fillId="2" borderId="4" xfId="5" applyNumberFormat="1" applyFont="1" applyFill="1" applyBorder="1" applyAlignment="1" applyProtection="1">
      <alignment horizontal="right" vertical="center" wrapText="1"/>
    </xf>
    <xf numFmtId="0" fontId="4" fillId="2" borderId="4" xfId="1" applyNumberFormat="1" applyFont="1" applyFill="1" applyBorder="1" applyAlignment="1" applyProtection="1">
      <alignment horizontal="right" vertical="center" wrapText="1"/>
    </xf>
    <xf numFmtId="164" fontId="4" fillId="2" borderId="0" xfId="1" applyNumberFormat="1" applyFont="1" applyFill="1" applyBorder="1" applyAlignment="1" applyProtection="1">
      <alignment vertical="center" wrapText="1"/>
    </xf>
    <xf numFmtId="0" fontId="2" fillId="0" borderId="4" xfId="1" applyNumberFormat="1" applyFont="1" applyFill="1" applyBorder="1" applyAlignment="1" applyProtection="1">
      <alignment vertical="center" wrapText="1"/>
    </xf>
    <xf numFmtId="0" fontId="2" fillId="0" borderId="4" xfId="1" applyNumberFormat="1" applyFont="1" applyFill="1" applyBorder="1" applyAlignment="1" applyProtection="1">
      <alignment horizontal="center" vertical="center" wrapText="1"/>
    </xf>
    <xf numFmtId="4" fontId="2" fillId="0" borderId="4" xfId="9" applyNumberFormat="1" applyFont="1" applyFill="1" applyBorder="1" applyAlignment="1" applyProtection="1">
      <alignment vertical="center" wrapText="1"/>
    </xf>
    <xf numFmtId="4" fontId="2" fillId="2" borderId="4" xfId="1" applyNumberFormat="1" applyFont="1" applyFill="1" applyBorder="1" applyAlignment="1" applyProtection="1">
      <alignment horizontal="center" vertical="center" wrapText="1"/>
      <protection locked="0"/>
    </xf>
    <xf numFmtId="0" fontId="2" fillId="2" borderId="4" xfId="5" applyNumberFormat="1" applyFont="1" applyFill="1" applyBorder="1" applyAlignment="1" applyProtection="1">
      <alignment horizontal="center" vertical="center" wrapText="1"/>
      <protection locked="0"/>
    </xf>
    <xf numFmtId="166" fontId="14" fillId="0" borderId="4" xfId="13" applyNumberFormat="1" applyFont="1" applyFill="1" applyBorder="1" applyAlignment="1" applyProtection="1">
      <alignment horizontal="center" vertical="center"/>
      <protection locked="0"/>
    </xf>
    <xf numFmtId="166" fontId="14" fillId="0" borderId="4" xfId="14" applyNumberFormat="1" applyFont="1" applyFill="1" applyBorder="1" applyAlignment="1" applyProtection="1">
      <alignment horizontal="center" vertical="center"/>
      <protection locked="0"/>
    </xf>
    <xf numFmtId="4" fontId="14" fillId="0" borderId="4" xfId="14" applyNumberFormat="1" applyFont="1" applyFill="1" applyBorder="1" applyAlignment="1" applyProtection="1">
      <alignment horizontal="center" vertical="center"/>
      <protection locked="0"/>
    </xf>
    <xf numFmtId="10" fontId="14" fillId="0" borderId="4" xfId="13" applyNumberFormat="1" applyFont="1" applyFill="1" applyBorder="1" applyAlignment="1" applyProtection="1">
      <alignment horizontal="center" vertical="center"/>
    </xf>
    <xf numFmtId="2" fontId="14" fillId="0" borderId="4" xfId="13" applyNumberFormat="1" applyFont="1" applyFill="1" applyBorder="1" applyAlignment="1" applyProtection="1">
      <alignment horizontal="center" vertical="center" wrapText="1"/>
      <protection locked="0"/>
    </xf>
    <xf numFmtId="2" fontId="14" fillId="0" borderId="4" xfId="14" applyNumberFormat="1" applyFont="1" applyFill="1" applyBorder="1" applyAlignment="1" applyProtection="1">
      <alignment horizontal="center" vertical="center" wrapText="1"/>
    </xf>
    <xf numFmtId="0" fontId="4" fillId="0" borderId="1" xfId="2" applyNumberFormat="1" applyFont="1" applyFill="1" applyBorder="1" applyAlignment="1" applyProtection="1">
      <alignment horizontal="center" vertical="center" wrapText="1"/>
    </xf>
    <xf numFmtId="0" fontId="4" fillId="2" borderId="0" xfId="1" applyNumberFormat="1" applyFont="1" applyFill="1" applyBorder="1" applyAlignment="1" applyProtection="1">
      <alignment horizontal="left" vertical="center" wrapText="1"/>
    </xf>
    <xf numFmtId="0" fontId="2" fillId="2" borderId="3" xfId="3" applyNumberFormat="1" applyFont="1" applyFill="1" applyBorder="1" applyAlignment="1" applyProtection="1">
      <alignment horizontal="center" vertical="center" wrapText="1"/>
    </xf>
    <xf numFmtId="0" fontId="2" fillId="2" borderId="5" xfId="3"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2" fillId="2" borderId="5" xfId="1" applyNumberFormat="1" applyFont="1" applyFill="1" applyBorder="1" applyAlignment="1" applyProtection="1">
      <alignment horizontal="center" vertical="center" wrapText="1"/>
    </xf>
    <xf numFmtId="0" fontId="6" fillId="2" borderId="3" xfId="1" applyNumberFormat="1" applyFont="1" applyFill="1" applyBorder="1" applyAlignment="1" applyProtection="1">
      <alignment horizontal="center" vertical="center" wrapText="1"/>
    </xf>
    <xf numFmtId="0" fontId="6" fillId="2" borderId="5" xfId="1"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xf numFmtId="0" fontId="4" fillId="2" borderId="3"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4" fillId="2" borderId="3" xfId="3" applyNumberFormat="1" applyFont="1" applyFill="1" applyBorder="1" applyAlignment="1" applyProtection="1">
      <alignment horizontal="left" vertical="center" wrapText="1"/>
    </xf>
    <xf numFmtId="0" fontId="4" fillId="2" borderId="5" xfId="3" applyNumberFormat="1" applyFont="1" applyFill="1" applyBorder="1" applyAlignment="1" applyProtection="1">
      <alignment horizontal="left" vertical="center" wrapText="1"/>
    </xf>
    <xf numFmtId="0" fontId="4" fillId="0" borderId="0" xfId="10" applyNumberFormat="1" applyFont="1" applyFill="1" applyBorder="1" applyAlignment="1" applyProtection="1">
      <alignment horizontal="left" vertical="center" wrapText="1"/>
    </xf>
  </cellXfs>
  <cellStyles count="15">
    <cellStyle name="Гиперссылка" xfId="7" builtinId="8"/>
    <cellStyle name="Заголовок" xfId="4"/>
    <cellStyle name="ЗаголовокСтолбца 35 2" xfId="3"/>
    <cellStyle name="Обычный" xfId="0" builtinId="0"/>
    <cellStyle name="Обычный 19 3 2" xfId="2"/>
    <cellStyle name="Обычный 2" xfId="14"/>
    <cellStyle name="Обычный 2_наш последний RAB (28.09.10)" xfId="11"/>
    <cellStyle name="Обычный 2_НВВ - сети долгосрочный (15.07) - передано на оформление 2" xfId="1"/>
    <cellStyle name="Обычный_НВВ 2009 постатейно свод по филиалам_09_02_09" xfId="10"/>
    <cellStyle name="Процентный 2" xfId="13"/>
    <cellStyle name="Процентный 5" xfId="5"/>
    <cellStyle name="Финансовый 3" xfId="9"/>
    <cellStyle name="Формула" xfId="12"/>
    <cellStyle name="Формула_GRES.2007.5" xfId="6"/>
    <cellStyle name="Формула_НВВ - сети долгосрочный (15.07) - передано на оформление"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2;&#1094;&#1077;&#1085;&#1080;&#1085;%20&#1050;.&#1055;/&#1076;&#1086;&#1082;&#1091;&#1084;&#1077;&#1085;&#1090;&#1072;&#1094;&#1080;&#1103;%20&#1087;&#1086;%206-&#1084;&#1091;%20&#1076;&#1086;&#1084;&#1091;/&#1057;&#1077;&#1090;&#1080;%20&#1070;&#1078;&#1085;&#1086;&#1075;&#1086;%20&#1073;&#1077;&#1088;&#1077;&#1075;&#1072;/&#1069;&#1083;&#1077;&#1082;&#1090;&#1088;&#1080;&#1095;&#1077;&#1089;&#1082;&#1080;&#1077;%20&#1089;&#1077;&#1090;&#1080;/2019/&#1050;&#1086;&#1087;&#1080;&#1103;%20&#1055;&#1088;&#1080;&#1083;&#1086;&#1078;&#1077;&#1085;&#1080;&#1077;%20&#1082;%20&#1080;&#1089;&#1093;.%2002-774%20&#1086;&#1090;%2019.03.2018%20&#1085;&#1072;%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45;&#1048;&#1040;&#1057;/2018%20&#1075;&#1086;&#1076;/&#1076;&#1086;%2001.03.2018%20PEREDACHA.M2018%20&#1054;&#1090;&#1095;&#1077;&#1090;%20&#1086;%20&#1087;&#1088;&#1080;&#1085;&#1103;&#1090;&#1099;&#1093;%20&#1090;&#1072;&#1088;&#1080;&#1092;&#1072;&#1093;%20&#1085;&#1072;%20&#1091;&#1089;&#1083;&#1091;&#1075;&#1080;%20&#1087;&#1086;%20&#1087;&#1077;&#1088;&#1077;&#1076;&#1072;&#1095;&#1077;/PEREDACHA.M2018(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1. Смета НВВ i"/>
      <sheetName val="Пр 2. НВВ i"/>
      <sheetName val="2.1 I ПР i"/>
      <sheetName val="2.2 II НР i"/>
      <sheetName val="2.3 III. В i"/>
      <sheetName val="3.1.  КПР"/>
      <sheetName val="3.2.  КНР"/>
      <sheetName val="3.2.1 (ПАО ФСК)"/>
      <sheetName val="3.3.  КНВВ"/>
      <sheetName val="3.3.1"/>
      <sheetName val="3.3.2."/>
      <sheetName val="3.3.3."/>
      <sheetName val="3.4.  КПО"/>
      <sheetName val="3.4.1"/>
      <sheetName val="Пр 4. В i корр ИП"/>
      <sheetName val="Пр 5. IV КНК i-2"/>
      <sheetName val="Пр 6. Аренда"/>
      <sheetName val="Пр 7. Отчет Аренда"/>
      <sheetName val="Пр 8. Амортиз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1"/>
      <sheetName val="Инструкция"/>
      <sheetName val="Лог обновления"/>
      <sheetName val="Титульный"/>
      <sheetName val="Справочники"/>
      <sheetName val="P2.1 У.Е. 2018"/>
      <sheetName val="P2.2 У.Е. 2018"/>
      <sheetName val="4 баланс ээ"/>
      <sheetName val="5 баланс мощности"/>
      <sheetName val="Расчет ВН1"/>
      <sheetName val="НВВ РСК 2018 (I пол)"/>
      <sheetName val="НВВ РСК 2018 (II пол)"/>
      <sheetName val="НВВ РСК 2018"/>
      <sheetName val="НВВ РСК последующие года"/>
      <sheetName val="Расчет НВВ РСК - индексация"/>
      <sheetName val="Расчет тарифов (население)"/>
      <sheetName val="Расчет котловых тарифов"/>
      <sheetName val="Расчет расх. по RAB"/>
      <sheetName val="Расчет НВВ по RAB"/>
      <sheetName val="Расчет НВВ"/>
      <sheetName val="Индивидуальные тарифы"/>
      <sheetName val="Комментарии"/>
      <sheetName val="Проверка"/>
      <sheetName val="modHyp"/>
      <sheetName val="et_union_hor"/>
      <sheetName val="et_union_ver1"/>
      <sheetName val="et_union_ver2"/>
      <sheetName val="TEHSHEET"/>
      <sheetName val="AllSheetsInThisWorkbook"/>
      <sheetName val="REESTR_ORG"/>
      <sheetName val="modInstruction"/>
      <sheetName val="modfrmCheckUpdates"/>
      <sheetName val="modHTTP"/>
      <sheetName val="modUpdTemplMain"/>
      <sheetName val="modThisWorkbook"/>
      <sheetName val="modfrmReestr"/>
      <sheetName val="modReestr"/>
      <sheetName val="modList00"/>
      <sheetName val="modList08"/>
      <sheetName val="modList10"/>
      <sheetName val="modList11"/>
      <sheetName val="modLis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5">
          <cell r="AN5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opLeftCell="A79" workbookViewId="0">
      <selection activeCell="E95" sqref="E94:E95"/>
    </sheetView>
  </sheetViews>
  <sheetFormatPr defaultColWidth="9.28515625" defaultRowHeight="15.75" x14ac:dyDescent="0.25"/>
  <cols>
    <col min="1" max="1" width="10.85546875" style="1" customWidth="1"/>
    <col min="2" max="2" width="59.140625" style="1" customWidth="1"/>
    <col min="3" max="3" width="12.28515625" style="1" customWidth="1"/>
    <col min="4" max="5" width="21.42578125" style="1" customWidth="1"/>
    <col min="6" max="6" width="22.28515625" style="1" customWidth="1"/>
    <col min="7" max="7" width="18.140625" style="1" customWidth="1"/>
    <col min="8" max="8" width="20.28515625" style="1" customWidth="1"/>
    <col min="9" max="9" width="13.7109375" style="1" bestFit="1" customWidth="1"/>
    <col min="10" max="237" width="9.28515625" style="1"/>
    <col min="238" max="238" width="13.7109375" style="1" customWidth="1"/>
    <col min="239" max="239" width="59.140625" style="1" customWidth="1"/>
    <col min="240" max="240" width="15.7109375" style="1" customWidth="1"/>
    <col min="241" max="241" width="27.28515625" style="1" customWidth="1"/>
    <col min="242" max="245" width="22.42578125" style="1" customWidth="1"/>
    <col min="246" max="246" width="26.7109375" style="1" customWidth="1"/>
    <col min="247" max="493" width="9.28515625" style="1"/>
    <col min="494" max="494" width="13.7109375" style="1" customWidth="1"/>
    <col min="495" max="495" width="59.140625" style="1" customWidth="1"/>
    <col min="496" max="496" width="15.7109375" style="1" customWidth="1"/>
    <col min="497" max="497" width="27.28515625" style="1" customWidth="1"/>
    <col min="498" max="501" width="22.42578125" style="1" customWidth="1"/>
    <col min="502" max="502" width="26.7109375" style="1" customWidth="1"/>
    <col min="503" max="749" width="9.28515625" style="1"/>
    <col min="750" max="750" width="13.7109375" style="1" customWidth="1"/>
    <col min="751" max="751" width="59.140625" style="1" customWidth="1"/>
    <col min="752" max="752" width="15.7109375" style="1" customWidth="1"/>
    <col min="753" max="753" width="27.28515625" style="1" customWidth="1"/>
    <col min="754" max="757" width="22.42578125" style="1" customWidth="1"/>
    <col min="758" max="758" width="26.7109375" style="1" customWidth="1"/>
    <col min="759" max="1005" width="9.28515625" style="1"/>
    <col min="1006" max="1006" width="13.7109375" style="1" customWidth="1"/>
    <col min="1007" max="1007" width="59.140625" style="1" customWidth="1"/>
    <col min="1008" max="1008" width="15.7109375" style="1" customWidth="1"/>
    <col min="1009" max="1009" width="27.28515625" style="1" customWidth="1"/>
    <col min="1010" max="1013" width="22.42578125" style="1" customWidth="1"/>
    <col min="1014" max="1014" width="26.7109375" style="1" customWidth="1"/>
    <col min="1015" max="1261" width="9.28515625" style="1"/>
    <col min="1262" max="1262" width="13.7109375" style="1" customWidth="1"/>
    <col min="1263" max="1263" width="59.140625" style="1" customWidth="1"/>
    <col min="1264" max="1264" width="15.7109375" style="1" customWidth="1"/>
    <col min="1265" max="1265" width="27.28515625" style="1" customWidth="1"/>
    <col min="1266" max="1269" width="22.42578125" style="1" customWidth="1"/>
    <col min="1270" max="1270" width="26.7109375" style="1" customWidth="1"/>
    <col min="1271" max="1517" width="9.28515625" style="1"/>
    <col min="1518" max="1518" width="13.7109375" style="1" customWidth="1"/>
    <col min="1519" max="1519" width="59.140625" style="1" customWidth="1"/>
    <col min="1520" max="1520" width="15.7109375" style="1" customWidth="1"/>
    <col min="1521" max="1521" width="27.28515625" style="1" customWidth="1"/>
    <col min="1522" max="1525" width="22.42578125" style="1" customWidth="1"/>
    <col min="1526" max="1526" width="26.7109375" style="1" customWidth="1"/>
    <col min="1527" max="1773" width="9.28515625" style="1"/>
    <col min="1774" max="1774" width="13.7109375" style="1" customWidth="1"/>
    <col min="1775" max="1775" width="59.140625" style="1" customWidth="1"/>
    <col min="1776" max="1776" width="15.7109375" style="1" customWidth="1"/>
    <col min="1777" max="1777" width="27.28515625" style="1" customWidth="1"/>
    <col min="1778" max="1781" width="22.42578125" style="1" customWidth="1"/>
    <col min="1782" max="1782" width="26.7109375" style="1" customWidth="1"/>
    <col min="1783" max="2029" width="9.28515625" style="1"/>
    <col min="2030" max="2030" width="13.7109375" style="1" customWidth="1"/>
    <col min="2031" max="2031" width="59.140625" style="1" customWidth="1"/>
    <col min="2032" max="2032" width="15.7109375" style="1" customWidth="1"/>
    <col min="2033" max="2033" width="27.28515625" style="1" customWidth="1"/>
    <col min="2034" max="2037" width="22.42578125" style="1" customWidth="1"/>
    <col min="2038" max="2038" width="26.7109375" style="1" customWidth="1"/>
    <col min="2039" max="2285" width="9.28515625" style="1"/>
    <col min="2286" max="2286" width="13.7109375" style="1" customWidth="1"/>
    <col min="2287" max="2287" width="59.140625" style="1" customWidth="1"/>
    <col min="2288" max="2288" width="15.7109375" style="1" customWidth="1"/>
    <col min="2289" max="2289" width="27.28515625" style="1" customWidth="1"/>
    <col min="2290" max="2293" width="22.42578125" style="1" customWidth="1"/>
    <col min="2294" max="2294" width="26.7109375" style="1" customWidth="1"/>
    <col min="2295" max="2541" width="9.28515625" style="1"/>
    <col min="2542" max="2542" width="13.7109375" style="1" customWidth="1"/>
    <col min="2543" max="2543" width="59.140625" style="1" customWidth="1"/>
    <col min="2544" max="2544" width="15.7109375" style="1" customWidth="1"/>
    <col min="2545" max="2545" width="27.28515625" style="1" customWidth="1"/>
    <col min="2546" max="2549" width="22.42578125" style="1" customWidth="1"/>
    <col min="2550" max="2550" width="26.7109375" style="1" customWidth="1"/>
    <col min="2551" max="2797" width="9.28515625" style="1"/>
    <col min="2798" max="2798" width="13.7109375" style="1" customWidth="1"/>
    <col min="2799" max="2799" width="59.140625" style="1" customWidth="1"/>
    <col min="2800" max="2800" width="15.7109375" style="1" customWidth="1"/>
    <col min="2801" max="2801" width="27.28515625" style="1" customWidth="1"/>
    <col min="2802" max="2805" width="22.42578125" style="1" customWidth="1"/>
    <col min="2806" max="2806" width="26.7109375" style="1" customWidth="1"/>
    <col min="2807" max="3053" width="9.28515625" style="1"/>
    <col min="3054" max="3054" width="13.7109375" style="1" customWidth="1"/>
    <col min="3055" max="3055" width="59.140625" style="1" customWidth="1"/>
    <col min="3056" max="3056" width="15.7109375" style="1" customWidth="1"/>
    <col min="3057" max="3057" width="27.28515625" style="1" customWidth="1"/>
    <col min="3058" max="3061" width="22.42578125" style="1" customWidth="1"/>
    <col min="3062" max="3062" width="26.7109375" style="1" customWidth="1"/>
    <col min="3063" max="3309" width="9.28515625" style="1"/>
    <col min="3310" max="3310" width="13.7109375" style="1" customWidth="1"/>
    <col min="3311" max="3311" width="59.140625" style="1" customWidth="1"/>
    <col min="3312" max="3312" width="15.7109375" style="1" customWidth="1"/>
    <col min="3313" max="3313" width="27.28515625" style="1" customWidth="1"/>
    <col min="3314" max="3317" width="22.42578125" style="1" customWidth="1"/>
    <col min="3318" max="3318" width="26.7109375" style="1" customWidth="1"/>
    <col min="3319" max="3565" width="9.28515625" style="1"/>
    <col min="3566" max="3566" width="13.7109375" style="1" customWidth="1"/>
    <col min="3567" max="3567" width="59.140625" style="1" customWidth="1"/>
    <col min="3568" max="3568" width="15.7109375" style="1" customWidth="1"/>
    <col min="3569" max="3569" width="27.28515625" style="1" customWidth="1"/>
    <col min="3570" max="3573" width="22.42578125" style="1" customWidth="1"/>
    <col min="3574" max="3574" width="26.7109375" style="1" customWidth="1"/>
    <col min="3575" max="3821" width="9.28515625" style="1"/>
    <col min="3822" max="3822" width="13.7109375" style="1" customWidth="1"/>
    <col min="3823" max="3823" width="59.140625" style="1" customWidth="1"/>
    <col min="3824" max="3824" width="15.7109375" style="1" customWidth="1"/>
    <col min="3825" max="3825" width="27.28515625" style="1" customWidth="1"/>
    <col min="3826" max="3829" width="22.42578125" style="1" customWidth="1"/>
    <col min="3830" max="3830" width="26.7109375" style="1" customWidth="1"/>
    <col min="3831" max="4077" width="9.28515625" style="1"/>
    <col min="4078" max="4078" width="13.7109375" style="1" customWidth="1"/>
    <col min="4079" max="4079" width="59.140625" style="1" customWidth="1"/>
    <col min="4080" max="4080" width="15.7109375" style="1" customWidth="1"/>
    <col min="4081" max="4081" width="27.28515625" style="1" customWidth="1"/>
    <col min="4082" max="4085" width="22.42578125" style="1" customWidth="1"/>
    <col min="4086" max="4086" width="26.7109375" style="1" customWidth="1"/>
    <col min="4087" max="4333" width="9.28515625" style="1"/>
    <col min="4334" max="4334" width="13.7109375" style="1" customWidth="1"/>
    <col min="4335" max="4335" width="59.140625" style="1" customWidth="1"/>
    <col min="4336" max="4336" width="15.7109375" style="1" customWidth="1"/>
    <col min="4337" max="4337" width="27.28515625" style="1" customWidth="1"/>
    <col min="4338" max="4341" width="22.42578125" style="1" customWidth="1"/>
    <col min="4342" max="4342" width="26.7109375" style="1" customWidth="1"/>
    <col min="4343" max="4589" width="9.28515625" style="1"/>
    <col min="4590" max="4590" width="13.7109375" style="1" customWidth="1"/>
    <col min="4591" max="4591" width="59.140625" style="1" customWidth="1"/>
    <col min="4592" max="4592" width="15.7109375" style="1" customWidth="1"/>
    <col min="4593" max="4593" width="27.28515625" style="1" customWidth="1"/>
    <col min="4594" max="4597" width="22.42578125" style="1" customWidth="1"/>
    <col min="4598" max="4598" width="26.7109375" style="1" customWidth="1"/>
    <col min="4599" max="4845" width="9.28515625" style="1"/>
    <col min="4846" max="4846" width="13.7109375" style="1" customWidth="1"/>
    <col min="4847" max="4847" width="59.140625" style="1" customWidth="1"/>
    <col min="4848" max="4848" width="15.7109375" style="1" customWidth="1"/>
    <col min="4849" max="4849" width="27.28515625" style="1" customWidth="1"/>
    <col min="4850" max="4853" width="22.42578125" style="1" customWidth="1"/>
    <col min="4854" max="4854" width="26.7109375" style="1" customWidth="1"/>
    <col min="4855" max="5101" width="9.28515625" style="1"/>
    <col min="5102" max="5102" width="13.7109375" style="1" customWidth="1"/>
    <col min="5103" max="5103" width="59.140625" style="1" customWidth="1"/>
    <col min="5104" max="5104" width="15.7109375" style="1" customWidth="1"/>
    <col min="5105" max="5105" width="27.28515625" style="1" customWidth="1"/>
    <col min="5106" max="5109" width="22.42578125" style="1" customWidth="1"/>
    <col min="5110" max="5110" width="26.7109375" style="1" customWidth="1"/>
    <col min="5111" max="5357" width="9.28515625" style="1"/>
    <col min="5358" max="5358" width="13.7109375" style="1" customWidth="1"/>
    <col min="5359" max="5359" width="59.140625" style="1" customWidth="1"/>
    <col min="5360" max="5360" width="15.7109375" style="1" customWidth="1"/>
    <col min="5361" max="5361" width="27.28515625" style="1" customWidth="1"/>
    <col min="5362" max="5365" width="22.42578125" style="1" customWidth="1"/>
    <col min="5366" max="5366" width="26.7109375" style="1" customWidth="1"/>
    <col min="5367" max="5613" width="9.28515625" style="1"/>
    <col min="5614" max="5614" width="13.7109375" style="1" customWidth="1"/>
    <col min="5615" max="5615" width="59.140625" style="1" customWidth="1"/>
    <col min="5616" max="5616" width="15.7109375" style="1" customWidth="1"/>
    <col min="5617" max="5617" width="27.28515625" style="1" customWidth="1"/>
    <col min="5618" max="5621" width="22.42578125" style="1" customWidth="1"/>
    <col min="5622" max="5622" width="26.7109375" style="1" customWidth="1"/>
    <col min="5623" max="5869" width="9.28515625" style="1"/>
    <col min="5870" max="5870" width="13.7109375" style="1" customWidth="1"/>
    <col min="5871" max="5871" width="59.140625" style="1" customWidth="1"/>
    <col min="5872" max="5872" width="15.7109375" style="1" customWidth="1"/>
    <col min="5873" max="5873" width="27.28515625" style="1" customWidth="1"/>
    <col min="5874" max="5877" width="22.42578125" style="1" customWidth="1"/>
    <col min="5878" max="5878" width="26.7109375" style="1" customWidth="1"/>
    <col min="5879" max="6125" width="9.28515625" style="1"/>
    <col min="6126" max="6126" width="13.7109375" style="1" customWidth="1"/>
    <col min="6127" max="6127" width="59.140625" style="1" customWidth="1"/>
    <col min="6128" max="6128" width="15.7109375" style="1" customWidth="1"/>
    <col min="6129" max="6129" width="27.28515625" style="1" customWidth="1"/>
    <col min="6130" max="6133" width="22.42578125" style="1" customWidth="1"/>
    <col min="6134" max="6134" width="26.7109375" style="1" customWidth="1"/>
    <col min="6135" max="6381" width="9.28515625" style="1"/>
    <col min="6382" max="6382" width="13.7109375" style="1" customWidth="1"/>
    <col min="6383" max="6383" width="59.140625" style="1" customWidth="1"/>
    <col min="6384" max="6384" width="15.7109375" style="1" customWidth="1"/>
    <col min="6385" max="6385" width="27.28515625" style="1" customWidth="1"/>
    <col min="6386" max="6389" width="22.42578125" style="1" customWidth="1"/>
    <col min="6390" max="6390" width="26.7109375" style="1" customWidth="1"/>
    <col min="6391" max="6637" width="9.28515625" style="1"/>
    <col min="6638" max="6638" width="13.7109375" style="1" customWidth="1"/>
    <col min="6639" max="6639" width="59.140625" style="1" customWidth="1"/>
    <col min="6640" max="6640" width="15.7109375" style="1" customWidth="1"/>
    <col min="6641" max="6641" width="27.28515625" style="1" customWidth="1"/>
    <col min="6642" max="6645" width="22.42578125" style="1" customWidth="1"/>
    <col min="6646" max="6646" width="26.7109375" style="1" customWidth="1"/>
    <col min="6647" max="6893" width="9.28515625" style="1"/>
    <col min="6894" max="6894" width="13.7109375" style="1" customWidth="1"/>
    <col min="6895" max="6895" width="59.140625" style="1" customWidth="1"/>
    <col min="6896" max="6896" width="15.7109375" style="1" customWidth="1"/>
    <col min="6897" max="6897" width="27.28515625" style="1" customWidth="1"/>
    <col min="6898" max="6901" width="22.42578125" style="1" customWidth="1"/>
    <col min="6902" max="6902" width="26.7109375" style="1" customWidth="1"/>
    <col min="6903" max="7149" width="9.28515625" style="1"/>
    <col min="7150" max="7150" width="13.7109375" style="1" customWidth="1"/>
    <col min="7151" max="7151" width="59.140625" style="1" customWidth="1"/>
    <col min="7152" max="7152" width="15.7109375" style="1" customWidth="1"/>
    <col min="7153" max="7153" width="27.28515625" style="1" customWidth="1"/>
    <col min="7154" max="7157" width="22.42578125" style="1" customWidth="1"/>
    <col min="7158" max="7158" width="26.7109375" style="1" customWidth="1"/>
    <col min="7159" max="7405" width="9.28515625" style="1"/>
    <col min="7406" max="7406" width="13.7109375" style="1" customWidth="1"/>
    <col min="7407" max="7407" width="59.140625" style="1" customWidth="1"/>
    <col min="7408" max="7408" width="15.7109375" style="1" customWidth="1"/>
    <col min="7409" max="7409" width="27.28515625" style="1" customWidth="1"/>
    <col min="7410" max="7413" width="22.42578125" style="1" customWidth="1"/>
    <col min="7414" max="7414" width="26.7109375" style="1" customWidth="1"/>
    <col min="7415" max="7661" width="9.28515625" style="1"/>
    <col min="7662" max="7662" width="13.7109375" style="1" customWidth="1"/>
    <col min="7663" max="7663" width="59.140625" style="1" customWidth="1"/>
    <col min="7664" max="7664" width="15.7109375" style="1" customWidth="1"/>
    <col min="7665" max="7665" width="27.28515625" style="1" customWidth="1"/>
    <col min="7666" max="7669" width="22.42578125" style="1" customWidth="1"/>
    <col min="7670" max="7670" width="26.7109375" style="1" customWidth="1"/>
    <col min="7671" max="7917" width="9.28515625" style="1"/>
    <col min="7918" max="7918" width="13.7109375" style="1" customWidth="1"/>
    <col min="7919" max="7919" width="59.140625" style="1" customWidth="1"/>
    <col min="7920" max="7920" width="15.7109375" style="1" customWidth="1"/>
    <col min="7921" max="7921" width="27.28515625" style="1" customWidth="1"/>
    <col min="7922" max="7925" width="22.42578125" style="1" customWidth="1"/>
    <col min="7926" max="7926" width="26.7109375" style="1" customWidth="1"/>
    <col min="7927" max="8173" width="9.28515625" style="1"/>
    <col min="8174" max="8174" width="13.7109375" style="1" customWidth="1"/>
    <col min="8175" max="8175" width="59.140625" style="1" customWidth="1"/>
    <col min="8176" max="8176" width="15.7109375" style="1" customWidth="1"/>
    <col min="8177" max="8177" width="27.28515625" style="1" customWidth="1"/>
    <col min="8178" max="8181" width="22.42578125" style="1" customWidth="1"/>
    <col min="8182" max="8182" width="26.7109375" style="1" customWidth="1"/>
    <col min="8183" max="8429" width="9.28515625" style="1"/>
    <col min="8430" max="8430" width="13.7109375" style="1" customWidth="1"/>
    <col min="8431" max="8431" width="59.140625" style="1" customWidth="1"/>
    <col min="8432" max="8432" width="15.7109375" style="1" customWidth="1"/>
    <col min="8433" max="8433" width="27.28515625" style="1" customWidth="1"/>
    <col min="8434" max="8437" width="22.42578125" style="1" customWidth="1"/>
    <col min="8438" max="8438" width="26.7109375" style="1" customWidth="1"/>
    <col min="8439" max="8685" width="9.28515625" style="1"/>
    <col min="8686" max="8686" width="13.7109375" style="1" customWidth="1"/>
    <col min="8687" max="8687" width="59.140625" style="1" customWidth="1"/>
    <col min="8688" max="8688" width="15.7109375" style="1" customWidth="1"/>
    <col min="8689" max="8689" width="27.28515625" style="1" customWidth="1"/>
    <col min="8690" max="8693" width="22.42578125" style="1" customWidth="1"/>
    <col min="8694" max="8694" width="26.7109375" style="1" customWidth="1"/>
    <col min="8695" max="8941" width="9.28515625" style="1"/>
    <col min="8942" max="8942" width="13.7109375" style="1" customWidth="1"/>
    <col min="8943" max="8943" width="59.140625" style="1" customWidth="1"/>
    <col min="8944" max="8944" width="15.7109375" style="1" customWidth="1"/>
    <col min="8945" max="8945" width="27.28515625" style="1" customWidth="1"/>
    <col min="8946" max="8949" width="22.42578125" style="1" customWidth="1"/>
    <col min="8950" max="8950" width="26.7109375" style="1" customWidth="1"/>
    <col min="8951" max="9197" width="9.28515625" style="1"/>
    <col min="9198" max="9198" width="13.7109375" style="1" customWidth="1"/>
    <col min="9199" max="9199" width="59.140625" style="1" customWidth="1"/>
    <col min="9200" max="9200" width="15.7109375" style="1" customWidth="1"/>
    <col min="9201" max="9201" width="27.28515625" style="1" customWidth="1"/>
    <col min="9202" max="9205" width="22.42578125" style="1" customWidth="1"/>
    <col min="9206" max="9206" width="26.7109375" style="1" customWidth="1"/>
    <col min="9207" max="9453" width="9.28515625" style="1"/>
    <col min="9454" max="9454" width="13.7109375" style="1" customWidth="1"/>
    <col min="9455" max="9455" width="59.140625" style="1" customWidth="1"/>
    <col min="9456" max="9456" width="15.7109375" style="1" customWidth="1"/>
    <col min="9457" max="9457" width="27.28515625" style="1" customWidth="1"/>
    <col min="9458" max="9461" width="22.42578125" style="1" customWidth="1"/>
    <col min="9462" max="9462" width="26.7109375" style="1" customWidth="1"/>
    <col min="9463" max="9709" width="9.28515625" style="1"/>
    <col min="9710" max="9710" width="13.7109375" style="1" customWidth="1"/>
    <col min="9711" max="9711" width="59.140625" style="1" customWidth="1"/>
    <col min="9712" max="9712" width="15.7109375" style="1" customWidth="1"/>
    <col min="9713" max="9713" width="27.28515625" style="1" customWidth="1"/>
    <col min="9714" max="9717" width="22.42578125" style="1" customWidth="1"/>
    <col min="9718" max="9718" width="26.7109375" style="1" customWidth="1"/>
    <col min="9719" max="9965" width="9.28515625" style="1"/>
    <col min="9966" max="9966" width="13.7109375" style="1" customWidth="1"/>
    <col min="9967" max="9967" width="59.140625" style="1" customWidth="1"/>
    <col min="9968" max="9968" width="15.7109375" style="1" customWidth="1"/>
    <col min="9969" max="9969" width="27.28515625" style="1" customWidth="1"/>
    <col min="9970" max="9973" width="22.42578125" style="1" customWidth="1"/>
    <col min="9974" max="9974" width="26.7109375" style="1" customWidth="1"/>
    <col min="9975" max="10221" width="9.28515625" style="1"/>
    <col min="10222" max="10222" width="13.7109375" style="1" customWidth="1"/>
    <col min="10223" max="10223" width="59.140625" style="1" customWidth="1"/>
    <col min="10224" max="10224" width="15.7109375" style="1" customWidth="1"/>
    <col min="10225" max="10225" width="27.28515625" style="1" customWidth="1"/>
    <col min="10226" max="10229" width="22.42578125" style="1" customWidth="1"/>
    <col min="10230" max="10230" width="26.7109375" style="1" customWidth="1"/>
    <col min="10231" max="10477" width="9.28515625" style="1"/>
    <col min="10478" max="10478" width="13.7109375" style="1" customWidth="1"/>
    <col min="10479" max="10479" width="59.140625" style="1" customWidth="1"/>
    <col min="10480" max="10480" width="15.7109375" style="1" customWidth="1"/>
    <col min="10481" max="10481" width="27.28515625" style="1" customWidth="1"/>
    <col min="10482" max="10485" width="22.42578125" style="1" customWidth="1"/>
    <col min="10486" max="10486" width="26.7109375" style="1" customWidth="1"/>
    <col min="10487" max="10733" width="9.28515625" style="1"/>
    <col min="10734" max="10734" width="13.7109375" style="1" customWidth="1"/>
    <col min="10735" max="10735" width="59.140625" style="1" customWidth="1"/>
    <col min="10736" max="10736" width="15.7109375" style="1" customWidth="1"/>
    <col min="10737" max="10737" width="27.28515625" style="1" customWidth="1"/>
    <col min="10738" max="10741" width="22.42578125" style="1" customWidth="1"/>
    <col min="10742" max="10742" width="26.7109375" style="1" customWidth="1"/>
    <col min="10743" max="10989" width="9.28515625" style="1"/>
    <col min="10990" max="10990" width="13.7109375" style="1" customWidth="1"/>
    <col min="10991" max="10991" width="59.140625" style="1" customWidth="1"/>
    <col min="10992" max="10992" width="15.7109375" style="1" customWidth="1"/>
    <col min="10993" max="10993" width="27.28515625" style="1" customWidth="1"/>
    <col min="10994" max="10997" width="22.42578125" style="1" customWidth="1"/>
    <col min="10998" max="10998" width="26.7109375" style="1" customWidth="1"/>
    <col min="10999" max="11245" width="9.28515625" style="1"/>
    <col min="11246" max="11246" width="13.7109375" style="1" customWidth="1"/>
    <col min="11247" max="11247" width="59.140625" style="1" customWidth="1"/>
    <col min="11248" max="11248" width="15.7109375" style="1" customWidth="1"/>
    <col min="11249" max="11249" width="27.28515625" style="1" customWidth="1"/>
    <col min="11250" max="11253" width="22.42578125" style="1" customWidth="1"/>
    <col min="11254" max="11254" width="26.7109375" style="1" customWidth="1"/>
    <col min="11255" max="11501" width="9.28515625" style="1"/>
    <col min="11502" max="11502" width="13.7109375" style="1" customWidth="1"/>
    <col min="11503" max="11503" width="59.140625" style="1" customWidth="1"/>
    <col min="11504" max="11504" width="15.7109375" style="1" customWidth="1"/>
    <col min="11505" max="11505" width="27.28515625" style="1" customWidth="1"/>
    <col min="11506" max="11509" width="22.42578125" style="1" customWidth="1"/>
    <col min="11510" max="11510" width="26.7109375" style="1" customWidth="1"/>
    <col min="11511" max="11757" width="9.28515625" style="1"/>
    <col min="11758" max="11758" width="13.7109375" style="1" customWidth="1"/>
    <col min="11759" max="11759" width="59.140625" style="1" customWidth="1"/>
    <col min="11760" max="11760" width="15.7109375" style="1" customWidth="1"/>
    <col min="11761" max="11761" width="27.28515625" style="1" customWidth="1"/>
    <col min="11762" max="11765" width="22.42578125" style="1" customWidth="1"/>
    <col min="11766" max="11766" width="26.7109375" style="1" customWidth="1"/>
    <col min="11767" max="12013" width="9.28515625" style="1"/>
    <col min="12014" max="12014" width="13.7109375" style="1" customWidth="1"/>
    <col min="12015" max="12015" width="59.140625" style="1" customWidth="1"/>
    <col min="12016" max="12016" width="15.7109375" style="1" customWidth="1"/>
    <col min="12017" max="12017" width="27.28515625" style="1" customWidth="1"/>
    <col min="12018" max="12021" width="22.42578125" style="1" customWidth="1"/>
    <col min="12022" max="12022" width="26.7109375" style="1" customWidth="1"/>
    <col min="12023" max="12269" width="9.28515625" style="1"/>
    <col min="12270" max="12270" width="13.7109375" style="1" customWidth="1"/>
    <col min="12271" max="12271" width="59.140625" style="1" customWidth="1"/>
    <col min="12272" max="12272" width="15.7109375" style="1" customWidth="1"/>
    <col min="12273" max="12273" width="27.28515625" style="1" customWidth="1"/>
    <col min="12274" max="12277" width="22.42578125" style="1" customWidth="1"/>
    <col min="12278" max="12278" width="26.7109375" style="1" customWidth="1"/>
    <col min="12279" max="12525" width="9.28515625" style="1"/>
    <col min="12526" max="12526" width="13.7109375" style="1" customWidth="1"/>
    <col min="12527" max="12527" width="59.140625" style="1" customWidth="1"/>
    <col min="12528" max="12528" width="15.7109375" style="1" customWidth="1"/>
    <col min="12529" max="12529" width="27.28515625" style="1" customWidth="1"/>
    <col min="12530" max="12533" width="22.42578125" style="1" customWidth="1"/>
    <col min="12534" max="12534" width="26.7109375" style="1" customWidth="1"/>
    <col min="12535" max="12781" width="9.28515625" style="1"/>
    <col min="12782" max="12782" width="13.7109375" style="1" customWidth="1"/>
    <col min="12783" max="12783" width="59.140625" style="1" customWidth="1"/>
    <col min="12784" max="12784" width="15.7109375" style="1" customWidth="1"/>
    <col min="12785" max="12785" width="27.28515625" style="1" customWidth="1"/>
    <col min="12786" max="12789" width="22.42578125" style="1" customWidth="1"/>
    <col min="12790" max="12790" width="26.7109375" style="1" customWidth="1"/>
    <col min="12791" max="13037" width="9.28515625" style="1"/>
    <col min="13038" max="13038" width="13.7109375" style="1" customWidth="1"/>
    <col min="13039" max="13039" width="59.140625" style="1" customWidth="1"/>
    <col min="13040" max="13040" width="15.7109375" style="1" customWidth="1"/>
    <col min="13041" max="13041" width="27.28515625" style="1" customWidth="1"/>
    <col min="13042" max="13045" width="22.42578125" style="1" customWidth="1"/>
    <col min="13046" max="13046" width="26.7109375" style="1" customWidth="1"/>
    <col min="13047" max="13293" width="9.28515625" style="1"/>
    <col min="13294" max="13294" width="13.7109375" style="1" customWidth="1"/>
    <col min="13295" max="13295" width="59.140625" style="1" customWidth="1"/>
    <col min="13296" max="13296" width="15.7109375" style="1" customWidth="1"/>
    <col min="13297" max="13297" width="27.28515625" style="1" customWidth="1"/>
    <col min="13298" max="13301" width="22.42578125" style="1" customWidth="1"/>
    <col min="13302" max="13302" width="26.7109375" style="1" customWidth="1"/>
    <col min="13303" max="13549" width="9.28515625" style="1"/>
    <col min="13550" max="13550" width="13.7109375" style="1" customWidth="1"/>
    <col min="13551" max="13551" width="59.140625" style="1" customWidth="1"/>
    <col min="13552" max="13552" width="15.7109375" style="1" customWidth="1"/>
    <col min="13553" max="13553" width="27.28515625" style="1" customWidth="1"/>
    <col min="13554" max="13557" width="22.42578125" style="1" customWidth="1"/>
    <col min="13558" max="13558" width="26.7109375" style="1" customWidth="1"/>
    <col min="13559" max="13805" width="9.28515625" style="1"/>
    <col min="13806" max="13806" width="13.7109375" style="1" customWidth="1"/>
    <col min="13807" max="13807" width="59.140625" style="1" customWidth="1"/>
    <col min="13808" max="13808" width="15.7109375" style="1" customWidth="1"/>
    <col min="13809" max="13809" width="27.28515625" style="1" customWidth="1"/>
    <col min="13810" max="13813" width="22.42578125" style="1" customWidth="1"/>
    <col min="13814" max="13814" width="26.7109375" style="1" customWidth="1"/>
    <col min="13815" max="14061" width="9.28515625" style="1"/>
    <col min="14062" max="14062" width="13.7109375" style="1" customWidth="1"/>
    <col min="14063" max="14063" width="59.140625" style="1" customWidth="1"/>
    <col min="14064" max="14064" width="15.7109375" style="1" customWidth="1"/>
    <col min="14065" max="14065" width="27.28515625" style="1" customWidth="1"/>
    <col min="14066" max="14069" width="22.42578125" style="1" customWidth="1"/>
    <col min="14070" max="14070" width="26.7109375" style="1" customWidth="1"/>
    <col min="14071" max="14317" width="9.28515625" style="1"/>
    <col min="14318" max="14318" width="13.7109375" style="1" customWidth="1"/>
    <col min="14319" max="14319" width="59.140625" style="1" customWidth="1"/>
    <col min="14320" max="14320" width="15.7109375" style="1" customWidth="1"/>
    <col min="14321" max="14321" width="27.28515625" style="1" customWidth="1"/>
    <col min="14322" max="14325" width="22.42578125" style="1" customWidth="1"/>
    <col min="14326" max="14326" width="26.7109375" style="1" customWidth="1"/>
    <col min="14327" max="14573" width="9.28515625" style="1"/>
    <col min="14574" max="14574" width="13.7109375" style="1" customWidth="1"/>
    <col min="14575" max="14575" width="59.140625" style="1" customWidth="1"/>
    <col min="14576" max="14576" width="15.7109375" style="1" customWidth="1"/>
    <col min="14577" max="14577" width="27.28515625" style="1" customWidth="1"/>
    <col min="14578" max="14581" width="22.42578125" style="1" customWidth="1"/>
    <col min="14582" max="14582" width="26.7109375" style="1" customWidth="1"/>
    <col min="14583" max="14829" width="9.28515625" style="1"/>
    <col min="14830" max="14830" width="13.7109375" style="1" customWidth="1"/>
    <col min="14831" max="14831" width="59.140625" style="1" customWidth="1"/>
    <col min="14832" max="14832" width="15.7109375" style="1" customWidth="1"/>
    <col min="14833" max="14833" width="27.28515625" style="1" customWidth="1"/>
    <col min="14834" max="14837" width="22.42578125" style="1" customWidth="1"/>
    <col min="14838" max="14838" width="26.7109375" style="1" customWidth="1"/>
    <col min="14839" max="15085" width="9.28515625" style="1"/>
    <col min="15086" max="15086" width="13.7109375" style="1" customWidth="1"/>
    <col min="15087" max="15087" width="59.140625" style="1" customWidth="1"/>
    <col min="15088" max="15088" width="15.7109375" style="1" customWidth="1"/>
    <col min="15089" max="15089" width="27.28515625" style="1" customWidth="1"/>
    <col min="15090" max="15093" width="22.42578125" style="1" customWidth="1"/>
    <col min="15094" max="15094" width="26.7109375" style="1" customWidth="1"/>
    <col min="15095" max="15341" width="9.28515625" style="1"/>
    <col min="15342" max="15342" width="13.7109375" style="1" customWidth="1"/>
    <col min="15343" max="15343" width="59.140625" style="1" customWidth="1"/>
    <col min="15344" max="15344" width="15.7109375" style="1" customWidth="1"/>
    <col min="15345" max="15345" width="27.28515625" style="1" customWidth="1"/>
    <col min="15346" max="15349" width="22.42578125" style="1" customWidth="1"/>
    <col min="15350" max="15350" width="26.7109375" style="1" customWidth="1"/>
    <col min="15351" max="15597" width="9.28515625" style="1"/>
    <col min="15598" max="15598" width="13.7109375" style="1" customWidth="1"/>
    <col min="15599" max="15599" width="59.140625" style="1" customWidth="1"/>
    <col min="15600" max="15600" width="15.7109375" style="1" customWidth="1"/>
    <col min="15601" max="15601" width="27.28515625" style="1" customWidth="1"/>
    <col min="15602" max="15605" width="22.42578125" style="1" customWidth="1"/>
    <col min="15606" max="15606" width="26.7109375" style="1" customWidth="1"/>
    <col min="15607" max="15853" width="9.28515625" style="1"/>
    <col min="15854" max="15854" width="13.7109375" style="1" customWidth="1"/>
    <col min="15855" max="15855" width="59.140625" style="1" customWidth="1"/>
    <col min="15856" max="15856" width="15.7109375" style="1" customWidth="1"/>
    <col min="15857" max="15857" width="27.28515625" style="1" customWidth="1"/>
    <col min="15858" max="15861" width="22.42578125" style="1" customWidth="1"/>
    <col min="15862" max="15862" width="26.7109375" style="1" customWidth="1"/>
    <col min="15863" max="16109" width="9.28515625" style="1"/>
    <col min="16110" max="16110" width="13.7109375" style="1" customWidth="1"/>
    <col min="16111" max="16111" width="59.140625" style="1" customWidth="1"/>
    <col min="16112" max="16112" width="15.7109375" style="1" customWidth="1"/>
    <col min="16113" max="16113" width="27.28515625" style="1" customWidth="1"/>
    <col min="16114" max="16117" width="22.42578125" style="1" customWidth="1"/>
    <col min="16118" max="16118" width="26.7109375" style="1" customWidth="1"/>
    <col min="16119" max="16384" width="9.28515625" style="1"/>
  </cols>
  <sheetData>
    <row r="1" spans="1:10" x14ac:dyDescent="0.25">
      <c r="H1" s="1" t="s">
        <v>0</v>
      </c>
    </row>
    <row r="2" spans="1:10" s="2" customFormat="1" ht="21.6" customHeight="1" x14ac:dyDescent="0.25">
      <c r="A2" s="93" t="s">
        <v>142</v>
      </c>
      <c r="B2" s="93"/>
      <c r="C2" s="93"/>
      <c r="D2" s="93"/>
      <c r="E2" s="93"/>
      <c r="F2" s="93"/>
      <c r="G2" s="93"/>
      <c r="H2" s="93"/>
    </row>
    <row r="3" spans="1:10" s="2" customFormat="1" ht="20.25" customHeight="1" x14ac:dyDescent="0.25">
      <c r="A3" s="94" t="s">
        <v>1</v>
      </c>
      <c r="B3" s="94"/>
      <c r="C3" s="94"/>
      <c r="D3" s="3"/>
      <c r="E3" s="3"/>
    </row>
    <row r="4" spans="1:10" s="4" customFormat="1" ht="48" customHeight="1" x14ac:dyDescent="0.25">
      <c r="A4" s="95" t="s">
        <v>2</v>
      </c>
      <c r="B4" s="97" t="s">
        <v>3</v>
      </c>
      <c r="C4" s="97" t="s">
        <v>4</v>
      </c>
      <c r="D4" s="99" t="s">
        <v>148</v>
      </c>
      <c r="E4" s="99" t="s">
        <v>147</v>
      </c>
      <c r="F4" s="99" t="s">
        <v>146</v>
      </c>
      <c r="G4" s="101" t="s">
        <v>143</v>
      </c>
      <c r="H4" s="101"/>
    </row>
    <row r="5" spans="1:10" s="2" customFormat="1" ht="35.25" customHeight="1" x14ac:dyDescent="0.25">
      <c r="A5" s="96"/>
      <c r="B5" s="98"/>
      <c r="C5" s="98"/>
      <c r="D5" s="100"/>
      <c r="E5" s="100"/>
      <c r="F5" s="100"/>
      <c r="G5" s="5" t="s">
        <v>144</v>
      </c>
      <c r="H5" s="5" t="s">
        <v>145</v>
      </c>
    </row>
    <row r="6" spans="1:10" s="2" customFormat="1" x14ac:dyDescent="0.25">
      <c r="A6" s="6">
        <v>1</v>
      </c>
      <c r="B6" s="6">
        <v>2</v>
      </c>
      <c r="C6" s="6">
        <v>3</v>
      </c>
      <c r="D6" s="6">
        <v>4</v>
      </c>
      <c r="E6" s="6">
        <v>5</v>
      </c>
      <c r="F6" s="6">
        <v>6</v>
      </c>
      <c r="G6" s="6">
        <v>7</v>
      </c>
      <c r="H6" s="6">
        <v>8</v>
      </c>
    </row>
    <row r="7" spans="1:10" s="10" customFormat="1" ht="18" customHeight="1" x14ac:dyDescent="0.25">
      <c r="A7" s="7" t="s">
        <v>5</v>
      </c>
      <c r="B7" s="8" t="s">
        <v>6</v>
      </c>
      <c r="C7" s="7" t="s">
        <v>7</v>
      </c>
      <c r="D7" s="9"/>
      <c r="E7" s="9"/>
      <c r="F7" s="9"/>
      <c r="G7" s="87">
        <v>0.04</v>
      </c>
      <c r="H7" s="87">
        <v>3.6999999999999998E-2</v>
      </c>
    </row>
    <row r="8" spans="1:10" s="10" customFormat="1" ht="18" customHeight="1" x14ac:dyDescent="0.25">
      <c r="A8" s="7" t="s">
        <v>8</v>
      </c>
      <c r="B8" s="8" t="s">
        <v>9</v>
      </c>
      <c r="C8" s="7" t="s">
        <v>7</v>
      </c>
      <c r="D8" s="11"/>
      <c r="E8" s="11"/>
      <c r="F8" s="11"/>
      <c r="G8" s="88">
        <v>0.01</v>
      </c>
      <c r="H8" s="88">
        <v>0.01</v>
      </c>
    </row>
    <row r="9" spans="1:10" s="10" customFormat="1" ht="18" customHeight="1" x14ac:dyDescent="0.25">
      <c r="A9" s="7" t="s">
        <v>10</v>
      </c>
      <c r="B9" s="8" t="s">
        <v>11</v>
      </c>
      <c r="C9" s="7" t="s">
        <v>12</v>
      </c>
      <c r="D9" s="12"/>
      <c r="E9" s="12"/>
      <c r="F9" s="12"/>
      <c r="G9" s="85">
        <v>561.28</v>
      </c>
      <c r="H9" s="89">
        <v>596.41999999999996</v>
      </c>
    </row>
    <row r="10" spans="1:10" s="10" customFormat="1" ht="18" customHeight="1" x14ac:dyDescent="0.25">
      <c r="A10" s="7" t="s">
        <v>13</v>
      </c>
      <c r="B10" s="8" t="s">
        <v>14</v>
      </c>
      <c r="C10" s="7" t="s">
        <v>7</v>
      </c>
      <c r="D10" s="79"/>
      <c r="E10" s="79"/>
      <c r="F10" s="79"/>
      <c r="G10" s="90">
        <f>IF(561.28=0,0,(G9-561.28)/561.28)</f>
        <v>0</v>
      </c>
      <c r="H10" s="90">
        <f>IF(561.28=0,0,(H9-561.28)/561.28)</f>
        <v>6.260689851767387E-2</v>
      </c>
    </row>
    <row r="11" spans="1:10" s="10" customFormat="1" ht="18" customHeight="1" x14ac:dyDescent="0.25">
      <c r="A11" s="7" t="s">
        <v>15</v>
      </c>
      <c r="B11" s="27" t="s">
        <v>16</v>
      </c>
      <c r="C11" s="7"/>
      <c r="D11" s="9"/>
      <c r="E11" s="9"/>
      <c r="F11" s="9"/>
      <c r="G11" s="86">
        <v>0.75</v>
      </c>
      <c r="H11" s="91">
        <v>0.75</v>
      </c>
    </row>
    <row r="12" spans="1:10" s="10" customFormat="1" ht="18" customHeight="1" x14ac:dyDescent="0.25">
      <c r="A12" s="7" t="s">
        <v>17</v>
      </c>
      <c r="B12" s="27" t="s">
        <v>18</v>
      </c>
      <c r="C12" s="7"/>
      <c r="D12" s="80"/>
      <c r="E12" s="80"/>
      <c r="F12" s="80"/>
      <c r="G12" s="92">
        <f>(1+G7)*(1-G8)*(1+G10*G11)</f>
        <v>1.0296000000000001</v>
      </c>
      <c r="H12" s="92">
        <f>(1+H7)*(1-H8)*(1+H10*H11)</f>
        <v>1.0748355901688995</v>
      </c>
      <c r="I12" s="81"/>
      <c r="J12" s="81"/>
    </row>
    <row r="13" spans="1:10" s="2" customFormat="1" ht="7.5" customHeight="1" x14ac:dyDescent="0.25"/>
    <row r="14" spans="1:10" s="2" customFormat="1" x14ac:dyDescent="0.25">
      <c r="A14" s="94" t="s">
        <v>19</v>
      </c>
      <c r="B14" s="94"/>
      <c r="C14" s="94"/>
      <c r="D14" s="3"/>
      <c r="E14" s="3"/>
      <c r="G14" s="10"/>
      <c r="H14" s="10"/>
    </row>
    <row r="15" spans="1:10" s="2" customFormat="1" ht="51" customHeight="1" x14ac:dyDescent="0.25">
      <c r="A15" s="5" t="s">
        <v>2</v>
      </c>
      <c r="B15" s="5" t="s">
        <v>3</v>
      </c>
      <c r="C15" s="5" t="s">
        <v>4</v>
      </c>
      <c r="D15" s="13" t="str">
        <f>D4</f>
        <v>Фактические данные 2017 ( i-4)  в соответсвии с ПП РФ от 21 января 2004 г
№ 24</v>
      </c>
      <c r="E15" s="13" t="str">
        <f>E4</f>
        <v>Фактические данные 2018( i-3)  в соответсвии с ПП РФ от 21 января 2004 г
№ 24</v>
      </c>
      <c r="F15" s="13" t="str">
        <f>F4</f>
        <v>Фактические данные 2019 ( i-2)  в соответсвии с ПП РФ от 21 января 2004 г
№ 24</v>
      </c>
      <c r="G15" s="5" t="str">
        <f>G5</f>
        <v>Утверждено РЭК 2020 (i-1) год</v>
      </c>
      <c r="H15" s="5" t="str">
        <f>H5</f>
        <v>Предложено ТСО 2021 ( i ) год</v>
      </c>
    </row>
    <row r="16" spans="1:10" s="2" customFormat="1" x14ac:dyDescent="0.25">
      <c r="A16" s="6">
        <f>A6</f>
        <v>1</v>
      </c>
      <c r="B16" s="6">
        <f>B6</f>
        <v>2</v>
      </c>
      <c r="C16" s="6">
        <f>C6</f>
        <v>3</v>
      </c>
      <c r="D16" s="6">
        <f>D6</f>
        <v>4</v>
      </c>
      <c r="E16" s="6">
        <f t="shared" ref="E16:H16" si="0">E6</f>
        <v>5</v>
      </c>
      <c r="F16" s="6">
        <f t="shared" si="0"/>
        <v>6</v>
      </c>
      <c r="G16" s="6">
        <f t="shared" si="0"/>
        <v>7</v>
      </c>
      <c r="H16" s="6">
        <f t="shared" si="0"/>
        <v>8</v>
      </c>
    </row>
    <row r="17" spans="1:8" s="10" customFormat="1" ht="18" customHeight="1" x14ac:dyDescent="0.25">
      <c r="A17" s="7" t="s">
        <v>20</v>
      </c>
      <c r="B17" s="14" t="s">
        <v>21</v>
      </c>
      <c r="C17" s="7" t="s">
        <v>22</v>
      </c>
      <c r="D17" s="7">
        <f>D18+D21</f>
        <v>0</v>
      </c>
      <c r="E17" s="7">
        <f t="shared" ref="E17:G17" si="1">E18+E21</f>
        <v>0</v>
      </c>
      <c r="F17" s="15">
        <f t="shared" si="1"/>
        <v>0</v>
      </c>
      <c r="G17" s="16">
        <f t="shared" si="1"/>
        <v>297.98</v>
      </c>
      <c r="H17" s="16">
        <f>H18+H21</f>
        <v>899.25156560000005</v>
      </c>
    </row>
    <row r="18" spans="1:8" s="2" customFormat="1" ht="18" customHeight="1" x14ac:dyDescent="0.25">
      <c r="A18" s="17" t="s">
        <v>23</v>
      </c>
      <c r="B18" s="18" t="s">
        <v>24</v>
      </c>
      <c r="C18" s="17" t="s">
        <v>22</v>
      </c>
      <c r="D18" s="17"/>
      <c r="E18" s="17"/>
      <c r="F18" s="19"/>
      <c r="G18" s="20">
        <f>G19+G20</f>
        <v>297.98</v>
      </c>
      <c r="H18" s="20">
        <v>899.25156560000005</v>
      </c>
    </row>
    <row r="19" spans="1:8" s="23" customFormat="1" ht="18" customHeight="1" x14ac:dyDescent="0.25">
      <c r="A19" s="17" t="s">
        <v>25</v>
      </c>
      <c r="B19" s="18" t="s">
        <v>26</v>
      </c>
      <c r="C19" s="17" t="s">
        <v>22</v>
      </c>
      <c r="D19" s="17"/>
      <c r="E19" s="21"/>
      <c r="F19" s="22"/>
      <c r="G19" s="20">
        <v>297.98</v>
      </c>
      <c r="H19" s="20">
        <v>899.25156560000005</v>
      </c>
    </row>
    <row r="20" spans="1:8" s="23" customFormat="1" ht="29.25" customHeight="1" x14ac:dyDescent="0.25">
      <c r="A20" s="17" t="s">
        <v>27</v>
      </c>
      <c r="B20" s="18" t="s">
        <v>28</v>
      </c>
      <c r="C20" s="17" t="s">
        <v>22</v>
      </c>
      <c r="D20" s="17"/>
      <c r="E20" s="17"/>
      <c r="F20" s="22"/>
      <c r="G20" s="20"/>
      <c r="H20" s="20"/>
    </row>
    <row r="21" spans="1:8" s="23" customFormat="1" ht="49.5" customHeight="1" x14ac:dyDescent="0.25">
      <c r="A21" s="17" t="s">
        <v>29</v>
      </c>
      <c r="B21" s="18" t="s">
        <v>30</v>
      </c>
      <c r="C21" s="17" t="s">
        <v>22</v>
      </c>
      <c r="D21" s="17"/>
      <c r="E21" s="21"/>
      <c r="F21" s="22"/>
      <c r="G21" s="20"/>
      <c r="H21" s="20">
        <f>G21*H$12</f>
        <v>0</v>
      </c>
    </row>
    <row r="22" spans="1:8" s="10" customFormat="1" ht="18" customHeight="1" x14ac:dyDescent="0.25">
      <c r="A22" s="7" t="s">
        <v>31</v>
      </c>
      <c r="B22" s="14" t="s">
        <v>32</v>
      </c>
      <c r="C22" s="7" t="s">
        <v>22</v>
      </c>
      <c r="D22" s="7">
        <v>0</v>
      </c>
      <c r="E22" s="24">
        <v>0</v>
      </c>
      <c r="F22" s="25">
        <v>0</v>
      </c>
      <c r="G22" s="16">
        <v>3100.67</v>
      </c>
      <c r="H22" s="16">
        <v>10712.74</v>
      </c>
    </row>
    <row r="23" spans="1:8" s="10" customFormat="1" ht="18" customHeight="1" x14ac:dyDescent="0.25">
      <c r="A23" s="7" t="s">
        <v>33</v>
      </c>
      <c r="B23" s="14" t="s">
        <v>34</v>
      </c>
      <c r="C23" s="7" t="s">
        <v>22</v>
      </c>
      <c r="D23" s="7">
        <f>D24+D27</f>
        <v>0</v>
      </c>
      <c r="E23" s="7">
        <f t="shared" ref="E23:F23" si="2">E24+E27</f>
        <v>0</v>
      </c>
      <c r="F23" s="15">
        <f t="shared" si="2"/>
        <v>0</v>
      </c>
      <c r="G23" s="16">
        <f>G24+G27</f>
        <v>2655.83</v>
      </c>
      <c r="H23" s="16">
        <v>9016.2800000000007</v>
      </c>
    </row>
    <row r="24" spans="1:8" s="23" customFormat="1" ht="18" customHeight="1" x14ac:dyDescent="0.25">
      <c r="A24" s="17" t="s">
        <v>35</v>
      </c>
      <c r="B24" s="18" t="s">
        <v>36</v>
      </c>
      <c r="C24" s="17" t="s">
        <v>22</v>
      </c>
      <c r="D24" s="17"/>
      <c r="E24" s="17"/>
      <c r="F24" s="19"/>
      <c r="G24" s="20">
        <v>2655.83</v>
      </c>
      <c r="H24" s="20">
        <v>8259.34</v>
      </c>
    </row>
    <row r="25" spans="1:8" s="23" customFormat="1" ht="18" customHeight="1" x14ac:dyDescent="0.25">
      <c r="A25" s="17" t="s">
        <v>37</v>
      </c>
      <c r="B25" s="18" t="s">
        <v>38</v>
      </c>
      <c r="C25" s="17" t="s">
        <v>22</v>
      </c>
      <c r="D25" s="17"/>
      <c r="E25" s="21"/>
      <c r="F25" s="22"/>
      <c r="G25" s="20"/>
      <c r="H25" s="20">
        <v>0</v>
      </c>
    </row>
    <row r="26" spans="1:8" s="23" customFormat="1" ht="22.5" customHeight="1" x14ac:dyDescent="0.25">
      <c r="A26" s="17" t="s">
        <v>39</v>
      </c>
      <c r="B26" s="18" t="s">
        <v>40</v>
      </c>
      <c r="C26" s="17" t="s">
        <v>22</v>
      </c>
      <c r="D26" s="17"/>
      <c r="E26" s="17"/>
      <c r="F26" s="22"/>
      <c r="G26" s="20"/>
      <c r="H26" s="20">
        <f t="shared" ref="H26" si="3">G26*H$12</f>
        <v>0</v>
      </c>
    </row>
    <row r="27" spans="1:8" s="2" customFormat="1" ht="23.25" customHeight="1" x14ac:dyDescent="0.25">
      <c r="A27" s="17" t="s">
        <v>41</v>
      </c>
      <c r="B27" s="18" t="s">
        <v>42</v>
      </c>
      <c r="C27" s="17" t="s">
        <v>22</v>
      </c>
      <c r="D27" s="17"/>
      <c r="E27" s="17"/>
      <c r="F27" s="19"/>
      <c r="G27" s="20"/>
      <c r="H27" s="20">
        <f>SUM(H28:H42)</f>
        <v>756.94</v>
      </c>
    </row>
    <row r="28" spans="1:8" s="2" customFormat="1" ht="18" customHeight="1" x14ac:dyDescent="0.25">
      <c r="A28" s="17" t="s">
        <v>43</v>
      </c>
      <c r="B28" s="18" t="s">
        <v>44</v>
      </c>
      <c r="C28" s="17" t="s">
        <v>22</v>
      </c>
      <c r="D28" s="17"/>
      <c r="E28" s="17"/>
      <c r="F28" s="22"/>
      <c r="G28" s="20"/>
      <c r="H28" s="20">
        <v>60</v>
      </c>
    </row>
    <row r="29" spans="1:8" s="23" customFormat="1" ht="18" customHeight="1" x14ac:dyDescent="0.25">
      <c r="A29" s="17" t="s">
        <v>45</v>
      </c>
      <c r="B29" s="18" t="s">
        <v>46</v>
      </c>
      <c r="C29" s="17" t="s">
        <v>22</v>
      </c>
      <c r="D29" s="17"/>
      <c r="E29" s="17"/>
      <c r="F29" s="22"/>
      <c r="G29" s="20"/>
      <c r="H29" s="20">
        <v>432</v>
      </c>
    </row>
    <row r="30" spans="1:8" s="23" customFormat="1" ht="18" customHeight="1" x14ac:dyDescent="0.25">
      <c r="A30" s="17" t="s">
        <v>47</v>
      </c>
      <c r="B30" s="18" t="s">
        <v>48</v>
      </c>
      <c r="C30" s="17" t="s">
        <v>22</v>
      </c>
      <c r="D30" s="17"/>
      <c r="E30" s="17"/>
      <c r="F30" s="17"/>
      <c r="G30" s="20"/>
      <c r="H30" s="20"/>
    </row>
    <row r="31" spans="1:8" s="23" customFormat="1" ht="18" customHeight="1" x14ac:dyDescent="0.25">
      <c r="A31" s="17" t="s">
        <v>49</v>
      </c>
      <c r="B31" s="18" t="s">
        <v>50</v>
      </c>
      <c r="C31" s="17" t="s">
        <v>22</v>
      </c>
      <c r="D31" s="17"/>
      <c r="E31" s="17"/>
      <c r="F31" s="22"/>
      <c r="G31" s="20"/>
      <c r="H31" s="20"/>
    </row>
    <row r="32" spans="1:8" s="23" customFormat="1" ht="18" customHeight="1" x14ac:dyDescent="0.25">
      <c r="A32" s="17" t="s">
        <v>51</v>
      </c>
      <c r="B32" s="18" t="s">
        <v>52</v>
      </c>
      <c r="C32" s="17" t="s">
        <v>22</v>
      </c>
      <c r="D32" s="17"/>
      <c r="E32" s="17"/>
      <c r="F32" s="22"/>
      <c r="G32" s="20"/>
      <c r="H32" s="20">
        <v>191.18</v>
      </c>
    </row>
    <row r="33" spans="1:8" s="23" customFormat="1" ht="18" customHeight="1" x14ac:dyDescent="0.25">
      <c r="A33" s="17" t="s">
        <v>53</v>
      </c>
      <c r="B33" s="18" t="s">
        <v>54</v>
      </c>
      <c r="C33" s="17" t="s">
        <v>22</v>
      </c>
      <c r="D33" s="17"/>
      <c r="E33" s="17"/>
      <c r="F33" s="22"/>
      <c r="G33" s="20"/>
      <c r="H33" s="20">
        <v>29.56</v>
      </c>
    </row>
    <row r="34" spans="1:8" s="23" customFormat="1" ht="18" customHeight="1" x14ac:dyDescent="0.25">
      <c r="A34" s="17" t="s">
        <v>55</v>
      </c>
      <c r="B34" s="18" t="s">
        <v>56</v>
      </c>
      <c r="C34" s="17" t="s">
        <v>22</v>
      </c>
      <c r="D34" s="17"/>
      <c r="E34" s="17"/>
      <c r="F34" s="22"/>
      <c r="G34" s="20"/>
      <c r="H34" s="20">
        <f t="shared" ref="H34:H41" si="4">G34*H$12</f>
        <v>0</v>
      </c>
    </row>
    <row r="35" spans="1:8" s="23" customFormat="1" ht="18" customHeight="1" x14ac:dyDescent="0.25">
      <c r="A35" s="17" t="s">
        <v>57</v>
      </c>
      <c r="B35" s="18" t="s">
        <v>58</v>
      </c>
      <c r="C35" s="17" t="s">
        <v>22</v>
      </c>
      <c r="D35" s="17"/>
      <c r="E35" s="17"/>
      <c r="F35" s="22"/>
      <c r="G35" s="20"/>
      <c r="H35" s="20">
        <f t="shared" si="4"/>
        <v>0</v>
      </c>
    </row>
    <row r="36" spans="1:8" s="23" customFormat="1" ht="18" customHeight="1" x14ac:dyDescent="0.25">
      <c r="A36" s="17" t="s">
        <v>59</v>
      </c>
      <c r="B36" s="18" t="s">
        <v>60</v>
      </c>
      <c r="C36" s="17" t="s">
        <v>22</v>
      </c>
      <c r="D36" s="17"/>
      <c r="E36" s="17"/>
      <c r="F36" s="22"/>
      <c r="G36" s="20"/>
      <c r="H36" s="20">
        <f t="shared" si="4"/>
        <v>0</v>
      </c>
    </row>
    <row r="37" spans="1:8" s="23" customFormat="1" ht="32.450000000000003" customHeight="1" x14ac:dyDescent="0.25">
      <c r="A37" s="17" t="s">
        <v>61</v>
      </c>
      <c r="B37" s="18" t="s">
        <v>62</v>
      </c>
      <c r="C37" s="17" t="s">
        <v>22</v>
      </c>
      <c r="D37" s="17"/>
      <c r="E37" s="17"/>
      <c r="F37" s="22"/>
      <c r="G37" s="20"/>
      <c r="H37" s="20">
        <f t="shared" si="4"/>
        <v>0</v>
      </c>
    </row>
    <row r="38" spans="1:8" s="23" customFormat="1" ht="18" customHeight="1" x14ac:dyDescent="0.25">
      <c r="A38" s="17" t="s">
        <v>63</v>
      </c>
      <c r="B38" s="18" t="s">
        <v>64</v>
      </c>
      <c r="C38" s="17" t="s">
        <v>22</v>
      </c>
      <c r="D38" s="17"/>
      <c r="E38" s="17"/>
      <c r="F38" s="22"/>
      <c r="G38" s="20"/>
      <c r="H38" s="20">
        <f t="shared" si="4"/>
        <v>0</v>
      </c>
    </row>
    <row r="39" spans="1:8" s="23" customFormat="1" ht="18" customHeight="1" x14ac:dyDescent="0.25">
      <c r="A39" s="17" t="s">
        <v>65</v>
      </c>
      <c r="B39" s="18" t="s">
        <v>66</v>
      </c>
      <c r="C39" s="17" t="s">
        <v>22</v>
      </c>
      <c r="D39" s="17"/>
      <c r="E39" s="17"/>
      <c r="F39" s="22"/>
      <c r="G39" s="20"/>
      <c r="H39" s="20">
        <v>44.2</v>
      </c>
    </row>
    <row r="40" spans="1:8" s="23" customFormat="1" ht="18" customHeight="1" x14ac:dyDescent="0.25">
      <c r="A40" s="17" t="s">
        <v>67</v>
      </c>
      <c r="B40" s="18" t="s">
        <v>68</v>
      </c>
      <c r="C40" s="17" t="s">
        <v>22</v>
      </c>
      <c r="D40" s="17"/>
      <c r="E40" s="17"/>
      <c r="F40" s="22"/>
      <c r="G40" s="20"/>
      <c r="H40" s="20">
        <f t="shared" si="4"/>
        <v>0</v>
      </c>
    </row>
    <row r="41" spans="1:8" s="23" customFormat="1" ht="18" customHeight="1" x14ac:dyDescent="0.25">
      <c r="A41" s="17" t="s">
        <v>69</v>
      </c>
      <c r="B41" s="18" t="s">
        <v>70</v>
      </c>
      <c r="C41" s="17" t="s">
        <v>22</v>
      </c>
      <c r="D41" s="17"/>
      <c r="E41" s="17"/>
      <c r="F41" s="22"/>
      <c r="G41" s="20"/>
      <c r="H41" s="20">
        <f t="shared" si="4"/>
        <v>0</v>
      </c>
    </row>
    <row r="42" spans="1:8" s="23" customFormat="1" ht="18" customHeight="1" x14ac:dyDescent="0.25">
      <c r="A42" s="17" t="s">
        <v>71</v>
      </c>
      <c r="B42" s="26" t="s">
        <v>72</v>
      </c>
      <c r="C42" s="17" t="s">
        <v>22</v>
      </c>
      <c r="D42" s="17"/>
      <c r="E42" s="17"/>
      <c r="F42" s="22"/>
      <c r="G42" s="20"/>
      <c r="H42" s="20">
        <v>0</v>
      </c>
    </row>
    <row r="43" spans="1:8" s="23" customFormat="1" ht="18" customHeight="1" x14ac:dyDescent="0.25">
      <c r="A43" s="7" t="s">
        <v>73</v>
      </c>
      <c r="B43" s="27" t="s">
        <v>74</v>
      </c>
      <c r="C43" s="7" t="s">
        <v>22</v>
      </c>
      <c r="D43" s="7">
        <f>D44</f>
        <v>0</v>
      </c>
      <c r="E43" s="7">
        <f t="shared" ref="E43:F43" si="5">E44</f>
        <v>0</v>
      </c>
      <c r="F43" s="15">
        <f t="shared" si="5"/>
        <v>0</v>
      </c>
      <c r="G43" s="16">
        <f>SUM(G44:G46)</f>
        <v>0</v>
      </c>
      <c r="H43" s="16">
        <f>SUM(H44:H46)</f>
        <v>0</v>
      </c>
    </row>
    <row r="44" spans="1:8" s="23" customFormat="1" ht="18" customHeight="1" x14ac:dyDescent="0.25">
      <c r="A44" s="17" t="s">
        <v>75</v>
      </c>
      <c r="B44" s="18" t="s">
        <v>76</v>
      </c>
      <c r="C44" s="17" t="s">
        <v>22</v>
      </c>
      <c r="D44" s="17"/>
      <c r="E44" s="21"/>
      <c r="F44" s="22"/>
      <c r="G44" s="20"/>
      <c r="H44" s="20">
        <v>0</v>
      </c>
    </row>
    <row r="45" spans="1:8" s="23" customFormat="1" ht="18" customHeight="1" x14ac:dyDescent="0.25">
      <c r="A45" s="17" t="s">
        <v>77</v>
      </c>
      <c r="B45" s="28" t="s">
        <v>78</v>
      </c>
      <c r="C45" s="17" t="s">
        <v>22</v>
      </c>
      <c r="D45" s="17"/>
      <c r="E45" s="17"/>
      <c r="F45" s="22"/>
      <c r="G45" s="20"/>
      <c r="H45" s="20">
        <f t="shared" ref="H45" si="6">G45*H$12</f>
        <v>0</v>
      </c>
    </row>
    <row r="46" spans="1:8" s="23" customFormat="1" ht="18" customHeight="1" x14ac:dyDescent="0.25">
      <c r="A46" s="17" t="s">
        <v>79</v>
      </c>
      <c r="B46" s="28" t="s">
        <v>80</v>
      </c>
      <c r="C46" s="17" t="s">
        <v>22</v>
      </c>
      <c r="D46" s="17"/>
      <c r="E46" s="17"/>
      <c r="F46" s="22"/>
      <c r="G46" s="20"/>
      <c r="H46" s="20">
        <f>G46*H$12</f>
        <v>0</v>
      </c>
    </row>
    <row r="47" spans="1:8" s="2" customFormat="1" ht="18" customHeight="1" x14ac:dyDescent="0.25">
      <c r="A47" s="7" t="s">
        <v>81</v>
      </c>
      <c r="B47" s="27" t="s">
        <v>82</v>
      </c>
      <c r="C47" s="7" t="s">
        <v>22</v>
      </c>
      <c r="D47" s="7"/>
      <c r="E47" s="7"/>
      <c r="F47" s="22"/>
      <c r="G47" s="16">
        <f>SUM(G48:G50)</f>
        <v>0</v>
      </c>
      <c r="H47" s="16">
        <f>SUM(H48:H50)</f>
        <v>0</v>
      </c>
    </row>
    <row r="48" spans="1:8" s="2" customFormat="1" ht="18" customHeight="1" x14ac:dyDescent="0.25">
      <c r="A48" s="17" t="s">
        <v>83</v>
      </c>
      <c r="B48" s="18" t="s">
        <v>84</v>
      </c>
      <c r="C48" s="17" t="s">
        <v>22</v>
      </c>
      <c r="D48" s="17"/>
      <c r="E48" s="17"/>
      <c r="F48" s="22"/>
      <c r="G48" s="20"/>
      <c r="H48" s="20">
        <f t="shared" ref="H48:H50" si="7">G48*H$12</f>
        <v>0</v>
      </c>
    </row>
    <row r="49" spans="1:8" s="2" customFormat="1" ht="33" customHeight="1" x14ac:dyDescent="0.25">
      <c r="A49" s="17" t="s">
        <v>85</v>
      </c>
      <c r="B49" s="18" t="s">
        <v>86</v>
      </c>
      <c r="C49" s="17" t="s">
        <v>22</v>
      </c>
      <c r="D49" s="17"/>
      <c r="E49" s="17"/>
      <c r="F49" s="22"/>
      <c r="G49" s="20"/>
      <c r="H49" s="20">
        <f t="shared" si="7"/>
        <v>0</v>
      </c>
    </row>
    <row r="50" spans="1:8" s="2" customFormat="1" ht="18" customHeight="1" x14ac:dyDescent="0.25">
      <c r="A50" s="17" t="s">
        <v>87</v>
      </c>
      <c r="B50" s="26" t="s">
        <v>88</v>
      </c>
      <c r="C50" s="17" t="s">
        <v>22</v>
      </c>
      <c r="D50" s="17"/>
      <c r="E50" s="17"/>
      <c r="F50" s="22"/>
      <c r="G50" s="20"/>
      <c r="H50" s="20">
        <f t="shared" si="7"/>
        <v>0</v>
      </c>
    </row>
    <row r="51" spans="1:8" s="33" customFormat="1" ht="26.25" customHeight="1" x14ac:dyDescent="0.25">
      <c r="A51" s="29"/>
      <c r="B51" s="30" t="s">
        <v>89</v>
      </c>
      <c r="C51" s="29" t="s">
        <v>22</v>
      </c>
      <c r="D51" s="31">
        <f>D17+D22+D23+D43+D47</f>
        <v>0</v>
      </c>
      <c r="E51" s="31">
        <f>E17+E22+E23+E43+E47</f>
        <v>0</v>
      </c>
      <c r="F51" s="32">
        <f>F17+F22+F23+F43+F47</f>
        <v>0</v>
      </c>
      <c r="G51" s="31">
        <f>G17+G22+G23+G43+G47</f>
        <v>6054.48</v>
      </c>
      <c r="H51" s="31">
        <f>H17+H22+H23+H43+H47</f>
        <v>20628.2715656</v>
      </c>
    </row>
    <row r="52" spans="1:8" s="2" customFormat="1" ht="7.5" customHeight="1" x14ac:dyDescent="0.3">
      <c r="F52" s="34"/>
    </row>
    <row r="53" spans="1:8" s="2" customFormat="1" x14ac:dyDescent="0.25">
      <c r="A53" s="94" t="s">
        <v>90</v>
      </c>
      <c r="B53" s="94"/>
      <c r="C53" s="94"/>
      <c r="D53" s="94"/>
      <c r="E53" s="94"/>
      <c r="F53" s="94"/>
      <c r="G53" s="94"/>
      <c r="H53" s="94"/>
    </row>
    <row r="54" spans="1:8" s="2" customFormat="1" ht="10.5" customHeight="1" x14ac:dyDescent="0.3"/>
    <row r="55" spans="1:8" s="2" customFormat="1" ht="68.25" customHeight="1" x14ac:dyDescent="0.25">
      <c r="A55" s="5" t="s">
        <v>2</v>
      </c>
      <c r="B55" s="5" t="s">
        <v>3</v>
      </c>
      <c r="C55" s="5" t="s">
        <v>4</v>
      </c>
      <c r="D55" s="13" t="str">
        <f>D15</f>
        <v>Фактические данные 2017 ( i-4)  в соответсвии с ПП РФ от 21 января 2004 г
№ 24</v>
      </c>
      <c r="E55" s="13" t="str">
        <f>E15</f>
        <v>Фактические данные 2018( i-3)  в соответсвии с ПП РФ от 21 января 2004 г
№ 24</v>
      </c>
      <c r="F55" s="13" t="str">
        <f>F15</f>
        <v>Фактические данные 2019 ( i-2)  в соответсвии с ПП РФ от 21 января 2004 г
№ 24</v>
      </c>
      <c r="G55" s="5" t="str">
        <f>G5</f>
        <v>Утверждено РЭК 2020 (i-1) год</v>
      </c>
      <c r="H55" s="5" t="str">
        <f>H5</f>
        <v>Предложено ТСО 2021 ( i ) год</v>
      </c>
    </row>
    <row r="56" spans="1:8" s="2" customFormat="1" ht="15.6" x14ac:dyDescent="0.3">
      <c r="A56" s="6">
        <f>A16</f>
        <v>1</v>
      </c>
      <c r="B56" s="6">
        <f t="shared" ref="B56:C56" si="8">B16</f>
        <v>2</v>
      </c>
      <c r="C56" s="6">
        <f t="shared" si="8"/>
        <v>3</v>
      </c>
      <c r="D56" s="6">
        <f>D16</f>
        <v>4</v>
      </c>
      <c r="E56" s="6">
        <f t="shared" ref="E56:H56" si="9">E16</f>
        <v>5</v>
      </c>
      <c r="F56" s="6">
        <f t="shared" si="9"/>
        <v>6</v>
      </c>
      <c r="G56" s="6">
        <f t="shared" si="9"/>
        <v>7</v>
      </c>
      <c r="H56" s="6">
        <f t="shared" si="9"/>
        <v>8</v>
      </c>
    </row>
    <row r="57" spans="1:8" s="10" customFormat="1" ht="18" customHeight="1" x14ac:dyDescent="0.25">
      <c r="A57" s="7" t="s">
        <v>91</v>
      </c>
      <c r="B57" s="35" t="s">
        <v>92</v>
      </c>
      <c r="C57" s="6" t="s">
        <v>22</v>
      </c>
      <c r="D57" s="6"/>
      <c r="E57" s="6"/>
      <c r="F57" s="36">
        <v>0</v>
      </c>
      <c r="G57" s="37">
        <v>0</v>
      </c>
      <c r="H57" s="37">
        <v>0</v>
      </c>
    </row>
    <row r="58" spans="1:8" s="10" customFormat="1" ht="18" customHeight="1" x14ac:dyDescent="0.25">
      <c r="A58" s="7" t="s">
        <v>93</v>
      </c>
      <c r="B58" s="35" t="s">
        <v>94</v>
      </c>
      <c r="C58" s="6" t="s">
        <v>22</v>
      </c>
      <c r="D58" s="6"/>
      <c r="E58" s="6"/>
      <c r="F58" s="36"/>
      <c r="G58" s="37"/>
      <c r="H58" s="37">
        <f>'[1]2.2 II НР i'!D7</f>
        <v>0</v>
      </c>
    </row>
    <row r="59" spans="1:8" s="10" customFormat="1" ht="18" customHeight="1" x14ac:dyDescent="0.25">
      <c r="A59" s="7" t="s">
        <v>95</v>
      </c>
      <c r="B59" s="35" t="s">
        <v>96</v>
      </c>
      <c r="C59" s="6" t="s">
        <v>22</v>
      </c>
      <c r="D59" s="6"/>
      <c r="E59" s="6"/>
      <c r="F59" s="36"/>
      <c r="G59" s="37">
        <f>'[2]Расчет НВВ РСК - индексация'!$AN$55</f>
        <v>0</v>
      </c>
      <c r="H59" s="37">
        <f>'[1]2.2 II НР i'!D8</f>
        <v>0</v>
      </c>
    </row>
    <row r="60" spans="1:8" s="10" customFormat="1" ht="18" customHeight="1" x14ac:dyDescent="0.25">
      <c r="A60" s="7" t="s">
        <v>97</v>
      </c>
      <c r="B60" s="14" t="s">
        <v>98</v>
      </c>
      <c r="C60" s="7" t="s">
        <v>22</v>
      </c>
      <c r="D60" s="7">
        <f>SUM(D61:D63)</f>
        <v>0</v>
      </c>
      <c r="E60" s="7">
        <f t="shared" ref="E60:F60" si="10">SUM(E61:E63)</f>
        <v>0</v>
      </c>
      <c r="F60" s="78">
        <f t="shared" si="10"/>
        <v>0</v>
      </c>
      <c r="G60" s="51">
        <v>16224.26</v>
      </c>
      <c r="H60" s="51">
        <v>28159.403870000002</v>
      </c>
    </row>
    <row r="61" spans="1:8" s="2" customFormat="1" ht="19.149999999999999" customHeight="1" x14ac:dyDescent="0.25">
      <c r="A61" s="38" t="s">
        <v>99</v>
      </c>
      <c r="B61" s="39" t="s">
        <v>100</v>
      </c>
      <c r="C61" s="17" t="s">
        <v>22</v>
      </c>
      <c r="D61" s="17"/>
      <c r="E61" s="17"/>
      <c r="F61" s="40"/>
      <c r="G61" s="41"/>
      <c r="H61" s="41">
        <v>27850.543830000002</v>
      </c>
    </row>
    <row r="62" spans="1:8" s="2" customFormat="1" ht="19.149999999999999" customHeight="1" x14ac:dyDescent="0.25">
      <c r="A62" s="38" t="s">
        <v>101</v>
      </c>
      <c r="B62" s="39" t="s">
        <v>102</v>
      </c>
      <c r="C62" s="17" t="s">
        <v>22</v>
      </c>
      <c r="D62" s="17"/>
      <c r="E62" s="17"/>
      <c r="F62" s="40"/>
      <c r="G62" s="41"/>
      <c r="H62" s="41">
        <f>'[1]2.2 II НР i'!D11</f>
        <v>0</v>
      </c>
    </row>
    <row r="63" spans="1:8" s="2" customFormat="1" ht="19.149999999999999" customHeight="1" x14ac:dyDescent="0.25">
      <c r="A63" s="38" t="s">
        <v>103</v>
      </c>
      <c r="B63" s="39" t="s">
        <v>104</v>
      </c>
      <c r="C63" s="17" t="s">
        <v>22</v>
      </c>
      <c r="D63" s="17"/>
      <c r="E63" s="17"/>
      <c r="F63" s="40"/>
      <c r="G63" s="41"/>
      <c r="H63" s="41">
        <f>H60-H61</f>
        <v>308.86003999999957</v>
      </c>
    </row>
    <row r="64" spans="1:8" s="10" customFormat="1" ht="28.5" customHeight="1" x14ac:dyDescent="0.25">
      <c r="A64" s="7" t="s">
        <v>105</v>
      </c>
      <c r="B64" s="14" t="s">
        <v>106</v>
      </c>
      <c r="C64" s="7" t="s">
        <v>22</v>
      </c>
      <c r="D64" s="7"/>
      <c r="E64" s="7">
        <f>SUM(E65:E69)</f>
        <v>0</v>
      </c>
      <c r="F64" s="78">
        <f>SUM(F65:F69)</f>
        <v>0</v>
      </c>
      <c r="G64" s="46">
        <f>SUM(G65:G69)</f>
        <v>0</v>
      </c>
      <c r="H64" s="46">
        <f>SUM(H65:H69)</f>
        <v>0</v>
      </c>
    </row>
    <row r="65" spans="1:8" s="23" customFormat="1" ht="18" customHeight="1" x14ac:dyDescent="0.25">
      <c r="A65" s="17" t="s">
        <v>107</v>
      </c>
      <c r="B65" s="18" t="s">
        <v>108</v>
      </c>
      <c r="C65" s="17" t="s">
        <v>22</v>
      </c>
      <c r="D65" s="17"/>
      <c r="E65" s="17"/>
      <c r="F65" s="42"/>
      <c r="G65" s="43"/>
      <c r="H65" s="43"/>
    </row>
    <row r="66" spans="1:8" s="23" customFormat="1" ht="18" customHeight="1" x14ac:dyDescent="0.25">
      <c r="A66" s="17" t="s">
        <v>109</v>
      </c>
      <c r="B66" s="18" t="s">
        <v>110</v>
      </c>
      <c r="C66" s="17" t="s">
        <v>22</v>
      </c>
      <c r="D66" s="17"/>
      <c r="E66" s="17"/>
      <c r="F66" s="42"/>
      <c r="G66" s="43"/>
      <c r="H66" s="43">
        <f>'[1]2.2 II НР i'!D15</f>
        <v>0</v>
      </c>
    </row>
    <row r="67" spans="1:8" s="23" customFormat="1" ht="41.25" customHeight="1" x14ac:dyDescent="0.25">
      <c r="A67" s="17" t="s">
        <v>111</v>
      </c>
      <c r="B67" s="18" t="s">
        <v>112</v>
      </c>
      <c r="C67" s="17" t="s">
        <v>22</v>
      </c>
      <c r="D67" s="17"/>
      <c r="E67" s="17"/>
      <c r="F67" s="42"/>
      <c r="G67" s="43"/>
      <c r="H67" s="43">
        <f>'[1]2.2 II НР i'!D16</f>
        <v>0</v>
      </c>
    </row>
    <row r="68" spans="1:8" s="23" customFormat="1" ht="18" customHeight="1" x14ac:dyDescent="0.25">
      <c r="A68" s="17" t="s">
        <v>113</v>
      </c>
      <c r="B68" s="18" t="s">
        <v>114</v>
      </c>
      <c r="C68" s="17" t="s">
        <v>22</v>
      </c>
      <c r="D68" s="17"/>
      <c r="E68" s="17"/>
      <c r="F68" s="42"/>
      <c r="G68" s="43"/>
      <c r="H68" s="43">
        <f>'[1]2.2 II НР i'!D17</f>
        <v>0</v>
      </c>
    </row>
    <row r="69" spans="1:8" s="23" customFormat="1" ht="18" customHeight="1" x14ac:dyDescent="0.25">
      <c r="A69" s="17" t="s">
        <v>115</v>
      </c>
      <c r="B69" s="18" t="s">
        <v>116</v>
      </c>
      <c r="C69" s="17" t="s">
        <v>22</v>
      </c>
      <c r="D69" s="17"/>
      <c r="E69" s="17"/>
      <c r="F69" s="44"/>
      <c r="G69" s="43"/>
      <c r="H69" s="43"/>
    </row>
    <row r="70" spans="1:8" s="47" customFormat="1" ht="18" customHeight="1" x14ac:dyDescent="0.25">
      <c r="A70" s="102" t="s">
        <v>117</v>
      </c>
      <c r="B70" s="104" t="s">
        <v>118</v>
      </c>
      <c r="C70" s="7" t="s">
        <v>22</v>
      </c>
      <c r="D70" s="7">
        <v>0</v>
      </c>
      <c r="E70" s="7">
        <v>0</v>
      </c>
      <c r="F70" s="45">
        <v>0</v>
      </c>
      <c r="G70" s="46">
        <v>936.4</v>
      </c>
      <c r="H70" s="46">
        <v>3256.6729599999999</v>
      </c>
    </row>
    <row r="71" spans="1:8" s="23" customFormat="1" ht="18" customHeight="1" x14ac:dyDescent="0.25">
      <c r="A71" s="103"/>
      <c r="B71" s="105"/>
      <c r="C71" s="17" t="s">
        <v>7</v>
      </c>
      <c r="D71" s="17"/>
      <c r="E71" s="17"/>
      <c r="F71" s="56"/>
      <c r="G71" s="55"/>
      <c r="H71" s="55"/>
    </row>
    <row r="72" spans="1:8" s="47" customFormat="1" ht="24.75" customHeight="1" x14ac:dyDescent="0.25">
      <c r="A72" s="7" t="s">
        <v>119</v>
      </c>
      <c r="B72" s="48" t="s">
        <v>120</v>
      </c>
      <c r="C72" s="7" t="s">
        <v>22</v>
      </c>
      <c r="D72" s="7"/>
      <c r="E72" s="7"/>
      <c r="F72" s="49"/>
      <c r="G72" s="16">
        <v>30.4</v>
      </c>
      <c r="H72" s="16">
        <f>'[1]2.2 II НР i'!D21</f>
        <v>0</v>
      </c>
    </row>
    <row r="73" spans="1:8" s="47" customFormat="1" ht="18" customHeight="1" x14ac:dyDescent="0.25">
      <c r="A73" s="7" t="s">
        <v>121</v>
      </c>
      <c r="B73" s="35" t="s">
        <v>122</v>
      </c>
      <c r="C73" s="7" t="s">
        <v>22</v>
      </c>
      <c r="D73" s="7"/>
      <c r="E73" s="7"/>
      <c r="F73" s="45"/>
      <c r="G73" s="46">
        <f>(G47+G80+G78+G79)/0.8*0.2</f>
        <v>0</v>
      </c>
      <c r="H73" s="46">
        <v>32.138219999999997</v>
      </c>
    </row>
    <row r="74" spans="1:8" s="23" customFormat="1" ht="18" customHeight="1" x14ac:dyDescent="0.25">
      <c r="A74" s="17" t="s">
        <v>123</v>
      </c>
      <c r="B74" s="53" t="s">
        <v>124</v>
      </c>
      <c r="C74" s="17" t="s">
        <v>22</v>
      </c>
      <c r="D74" s="17"/>
      <c r="E74" s="17"/>
      <c r="F74" s="56"/>
      <c r="G74" s="55">
        <f>G80/0.8*0.2</f>
        <v>0</v>
      </c>
      <c r="H74" s="55">
        <f>H80/0.8*0.2</f>
        <v>0</v>
      </c>
    </row>
    <row r="75" spans="1:8" s="47" customFormat="1" ht="18" customHeight="1" x14ac:dyDescent="0.25">
      <c r="A75" s="7" t="s">
        <v>125</v>
      </c>
      <c r="B75" s="35" t="s">
        <v>126</v>
      </c>
      <c r="C75" s="7" t="s">
        <v>22</v>
      </c>
      <c r="D75" s="7"/>
      <c r="E75" s="7"/>
      <c r="F75" s="50"/>
      <c r="G75" s="51"/>
      <c r="H75" s="51">
        <f>'[1]2.2 II НР i'!D24</f>
        <v>0</v>
      </c>
    </row>
    <row r="76" spans="1:8" s="47" customFormat="1" ht="18" customHeight="1" x14ac:dyDescent="0.25">
      <c r="A76" s="7" t="s">
        <v>127</v>
      </c>
      <c r="B76" s="35" t="s">
        <v>128</v>
      </c>
      <c r="C76" s="7" t="s">
        <v>22</v>
      </c>
      <c r="D76" s="7">
        <v>0</v>
      </c>
      <c r="E76" s="7">
        <v>0</v>
      </c>
      <c r="F76" s="52">
        <f>SUM(F77:F78)</f>
        <v>0</v>
      </c>
      <c r="G76" s="46">
        <f>G77</f>
        <v>0</v>
      </c>
      <c r="H76" s="46">
        <f>H77</f>
        <v>0</v>
      </c>
    </row>
    <row r="77" spans="1:8" s="23" customFormat="1" ht="18" customHeight="1" x14ac:dyDescent="0.25">
      <c r="A77" s="17" t="s">
        <v>129</v>
      </c>
      <c r="B77" s="53" t="s">
        <v>130</v>
      </c>
      <c r="C77" s="17" t="s">
        <v>22</v>
      </c>
      <c r="D77" s="17"/>
      <c r="E77" s="17"/>
      <c r="F77" s="54"/>
      <c r="G77" s="55"/>
      <c r="H77" s="55"/>
    </row>
    <row r="78" spans="1:8" s="23" customFormat="1" ht="18" customHeight="1" x14ac:dyDescent="0.25">
      <c r="A78" s="17" t="s">
        <v>131</v>
      </c>
      <c r="B78" s="53" t="s">
        <v>132</v>
      </c>
      <c r="C78" s="17" t="s">
        <v>22</v>
      </c>
      <c r="D78" s="17"/>
      <c r="E78" s="17"/>
      <c r="F78" s="56"/>
      <c r="G78" s="55"/>
      <c r="H78" s="55"/>
    </row>
    <row r="79" spans="1:8" s="47" customFormat="1" ht="33.6" customHeight="1" x14ac:dyDescent="0.25">
      <c r="A79" s="7" t="s">
        <v>133</v>
      </c>
      <c r="B79" s="57" t="s">
        <v>134</v>
      </c>
      <c r="C79" s="7" t="s">
        <v>22</v>
      </c>
      <c r="D79" s="7"/>
      <c r="E79" s="7"/>
      <c r="F79" s="50"/>
      <c r="G79" s="51"/>
      <c r="H79" s="51">
        <f>'[1]2.2 II НР i'!D28</f>
        <v>0</v>
      </c>
    </row>
    <row r="80" spans="1:8" s="47" customFormat="1" ht="21" customHeight="1" x14ac:dyDescent="0.25">
      <c r="A80" s="7" t="s">
        <v>135</v>
      </c>
      <c r="B80" s="35" t="s">
        <v>136</v>
      </c>
      <c r="C80" s="7" t="s">
        <v>22</v>
      </c>
      <c r="D80" s="7"/>
      <c r="E80" s="7"/>
      <c r="F80" s="50"/>
      <c r="G80" s="51"/>
      <c r="H80" s="51">
        <f>'[1]2.2 II НР i'!D29</f>
        <v>0</v>
      </c>
    </row>
    <row r="81" spans="1:8" s="59" customFormat="1" ht="26.45" customHeight="1" x14ac:dyDescent="0.25">
      <c r="A81" s="29"/>
      <c r="B81" s="30" t="s">
        <v>137</v>
      </c>
      <c r="C81" s="29" t="s">
        <v>22</v>
      </c>
      <c r="D81" s="31">
        <f>D57+D59+D60+D64+D70+D72+D73+D75+D76+D79+D80+D58</f>
        <v>0</v>
      </c>
      <c r="E81" s="31">
        <f>E57+E59+E60+E64+E70+E72+E73+E75+E76+E79+E80+E58</f>
        <v>0</v>
      </c>
      <c r="F81" s="58">
        <f>F57+F59+F60+F64+F70+F72+F73+F75+F76+F79+F80+F58</f>
        <v>0</v>
      </c>
      <c r="G81" s="31">
        <f>G57+G59+G60+G64+G70+G72+G73+G75+G76+G79+G80+G58</f>
        <v>17191.060000000001</v>
      </c>
      <c r="H81" s="31">
        <f>H57+H59+H60+H64+H70+H72+H73+H75+H76+H79+H80+H58</f>
        <v>31448.215050000003</v>
      </c>
    </row>
    <row r="82" spans="1:8" s="23" customFormat="1" ht="31.15" customHeight="1" x14ac:dyDescent="0.25">
      <c r="A82" s="30"/>
      <c r="B82" s="82" t="s">
        <v>138</v>
      </c>
      <c r="C82" s="83" t="s">
        <v>7</v>
      </c>
      <c r="D82" s="83"/>
      <c r="E82" s="83"/>
      <c r="F82" s="84"/>
      <c r="G82" s="77">
        <f>ROUNDDOWN((G80+G79)/(G88-G57-G74-G80-G79-G61)*100,5)</f>
        <v>0</v>
      </c>
      <c r="H82" s="77">
        <f>ROUNDDOWN((H80+H79)/(H88-H57-H74-H80-H79-H61)*100,5)</f>
        <v>0</v>
      </c>
    </row>
    <row r="83" spans="1:8" s="23" customFormat="1" ht="27.75" customHeight="1" x14ac:dyDescent="0.25">
      <c r="A83" s="106" t="s">
        <v>139</v>
      </c>
      <c r="B83" s="106"/>
      <c r="C83" s="106"/>
      <c r="D83" s="106"/>
      <c r="E83" s="106"/>
      <c r="F83" s="106"/>
      <c r="G83" s="106"/>
      <c r="H83" s="106"/>
    </row>
    <row r="84" spans="1:8" ht="15.6" x14ac:dyDescent="0.3">
      <c r="A84" s="60"/>
      <c r="B84" s="60"/>
      <c r="C84" s="60"/>
      <c r="D84" s="60"/>
      <c r="E84" s="60"/>
      <c r="F84" s="61"/>
      <c r="G84" s="61"/>
      <c r="H84" s="61"/>
    </row>
    <row r="85" spans="1:8" ht="48" x14ac:dyDescent="0.25">
      <c r="A85" s="62" t="s">
        <v>2</v>
      </c>
      <c r="B85" s="62" t="s">
        <v>3</v>
      </c>
      <c r="C85" s="62" t="s">
        <v>4</v>
      </c>
      <c r="D85" s="63" t="str">
        <f>D55</f>
        <v>Фактические данные 2017 ( i-4)  в соответсвии с ПП РФ от 21 января 2004 г
№ 24</v>
      </c>
      <c r="E85" s="63" t="str">
        <f>E55</f>
        <v>Фактические данные 2018( i-3)  в соответсвии с ПП РФ от 21 января 2004 г
№ 24</v>
      </c>
      <c r="F85" s="64" t="str">
        <f>F55</f>
        <v>Фактические данные 2019 ( i-2)  в соответсвии с ПП РФ от 21 января 2004 г
№ 24</v>
      </c>
      <c r="G85" s="65" t="str">
        <f>G5</f>
        <v>Утверждено РЭК 2020 (i-1) год</v>
      </c>
      <c r="H85" s="65" t="str">
        <f>H5</f>
        <v>Предложено ТСО 2021 ( i ) год</v>
      </c>
    </row>
    <row r="86" spans="1:8" ht="15.6" x14ac:dyDescent="0.3">
      <c r="A86" s="66">
        <f>A56</f>
        <v>1</v>
      </c>
      <c r="B86" s="66">
        <f t="shared" ref="B86:H86" si="11">B56</f>
        <v>2</v>
      </c>
      <c r="C86" s="66">
        <f t="shared" si="11"/>
        <v>3</v>
      </c>
      <c r="D86" s="66">
        <f t="shared" si="11"/>
        <v>4</v>
      </c>
      <c r="E86" s="66">
        <f t="shared" si="11"/>
        <v>5</v>
      </c>
      <c r="F86" s="66">
        <f t="shared" si="11"/>
        <v>6</v>
      </c>
      <c r="G86" s="66">
        <f t="shared" si="11"/>
        <v>7</v>
      </c>
      <c r="H86" s="66">
        <f t="shared" si="11"/>
        <v>8</v>
      </c>
    </row>
    <row r="87" spans="1:8" ht="40.15" customHeight="1" x14ac:dyDescent="0.25">
      <c r="A87" s="67" t="s">
        <v>140</v>
      </c>
      <c r="B87" s="68" t="s">
        <v>139</v>
      </c>
      <c r="C87" s="67" t="s">
        <v>22</v>
      </c>
      <c r="D87" s="67"/>
      <c r="E87" s="67"/>
      <c r="F87" s="69"/>
      <c r="G87" s="70"/>
      <c r="H87" s="70">
        <v>0</v>
      </c>
    </row>
    <row r="88" spans="1:8" s="72" customFormat="1" ht="36" customHeight="1" x14ac:dyDescent="0.25">
      <c r="A88" s="29"/>
      <c r="B88" s="30" t="s">
        <v>141</v>
      </c>
      <c r="C88" s="29" t="s">
        <v>22</v>
      </c>
      <c r="D88" s="71">
        <f>D51+D81+D87</f>
        <v>0</v>
      </c>
      <c r="E88" s="71">
        <f>E51+E81+E87</f>
        <v>0</v>
      </c>
      <c r="F88" s="71">
        <f>F51+F81+F87</f>
        <v>0</v>
      </c>
      <c r="G88" s="71">
        <f>G51+G81+G87</f>
        <v>23245.54</v>
      </c>
      <c r="H88" s="71">
        <f>H51+H81+H87</f>
        <v>52076.486615600006</v>
      </c>
    </row>
    <row r="89" spans="1:8" ht="15.6" x14ac:dyDescent="0.3">
      <c r="F89" s="73"/>
      <c r="H89" s="73"/>
    </row>
    <row r="90" spans="1:8" x14ac:dyDescent="0.25">
      <c r="A90" s="74" t="s">
        <v>153</v>
      </c>
      <c r="D90" s="1" t="s">
        <v>154</v>
      </c>
      <c r="H90" s="73"/>
    </row>
  </sheetData>
  <mergeCells count="14">
    <mergeCell ref="A14:C14"/>
    <mergeCell ref="A53:H53"/>
    <mergeCell ref="A70:A71"/>
    <mergeCell ref="B70:B71"/>
    <mergeCell ref="A83:H83"/>
    <mergeCell ref="A2:H2"/>
    <mergeCell ref="A3:C3"/>
    <mergeCell ref="A4:A5"/>
    <mergeCell ref="B4:B5"/>
    <mergeCell ref="C4:C5"/>
    <mergeCell ref="D4:D5"/>
    <mergeCell ref="E4:E5"/>
    <mergeCell ref="F4:F5"/>
    <mergeCell ref="G4:H4"/>
  </mergeCells>
  <dataValidations count="1">
    <dataValidation type="decimal" allowBlank="1" showInputMessage="1" showErrorMessage="1" error="Ввведеное значение неверно" sqref="H7:H9 H11 G7:G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D11:G11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G57:H63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D7:F9 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abSelected="1" workbookViewId="0">
      <selection activeCell="D95" sqref="D95"/>
    </sheetView>
  </sheetViews>
  <sheetFormatPr defaultColWidth="9.28515625" defaultRowHeight="15.75" x14ac:dyDescent="0.25"/>
  <cols>
    <col min="1" max="1" width="10.85546875" style="1" customWidth="1"/>
    <col min="2" max="2" width="59.140625" style="1" customWidth="1"/>
    <col min="3" max="3" width="12.28515625" style="1" customWidth="1"/>
    <col min="4" max="5" width="21.42578125" style="1" customWidth="1"/>
    <col min="6" max="6" width="22.28515625" style="1" customWidth="1"/>
    <col min="7" max="7" width="18.140625" style="1" customWidth="1"/>
    <col min="8" max="8" width="20.28515625" style="1" customWidth="1"/>
    <col min="9" max="9" width="13.7109375" style="1" bestFit="1" customWidth="1"/>
    <col min="10" max="237" width="9.28515625" style="1"/>
    <col min="238" max="238" width="13.7109375" style="1" customWidth="1"/>
    <col min="239" max="239" width="59.140625" style="1" customWidth="1"/>
    <col min="240" max="240" width="15.7109375" style="1" customWidth="1"/>
    <col min="241" max="241" width="27.28515625" style="1" customWidth="1"/>
    <col min="242" max="245" width="22.42578125" style="1" customWidth="1"/>
    <col min="246" max="246" width="26.7109375" style="1" customWidth="1"/>
    <col min="247" max="493" width="9.28515625" style="1"/>
    <col min="494" max="494" width="13.7109375" style="1" customWidth="1"/>
    <col min="495" max="495" width="59.140625" style="1" customWidth="1"/>
    <col min="496" max="496" width="15.7109375" style="1" customWidth="1"/>
    <col min="497" max="497" width="27.28515625" style="1" customWidth="1"/>
    <col min="498" max="501" width="22.42578125" style="1" customWidth="1"/>
    <col min="502" max="502" width="26.7109375" style="1" customWidth="1"/>
    <col min="503" max="749" width="9.28515625" style="1"/>
    <col min="750" max="750" width="13.7109375" style="1" customWidth="1"/>
    <col min="751" max="751" width="59.140625" style="1" customWidth="1"/>
    <col min="752" max="752" width="15.7109375" style="1" customWidth="1"/>
    <col min="753" max="753" width="27.28515625" style="1" customWidth="1"/>
    <col min="754" max="757" width="22.42578125" style="1" customWidth="1"/>
    <col min="758" max="758" width="26.7109375" style="1" customWidth="1"/>
    <col min="759" max="1005" width="9.28515625" style="1"/>
    <col min="1006" max="1006" width="13.7109375" style="1" customWidth="1"/>
    <col min="1007" max="1007" width="59.140625" style="1" customWidth="1"/>
    <col min="1008" max="1008" width="15.7109375" style="1" customWidth="1"/>
    <col min="1009" max="1009" width="27.28515625" style="1" customWidth="1"/>
    <col min="1010" max="1013" width="22.42578125" style="1" customWidth="1"/>
    <col min="1014" max="1014" width="26.7109375" style="1" customWidth="1"/>
    <col min="1015" max="1261" width="9.28515625" style="1"/>
    <col min="1262" max="1262" width="13.7109375" style="1" customWidth="1"/>
    <col min="1263" max="1263" width="59.140625" style="1" customWidth="1"/>
    <col min="1264" max="1264" width="15.7109375" style="1" customWidth="1"/>
    <col min="1265" max="1265" width="27.28515625" style="1" customWidth="1"/>
    <col min="1266" max="1269" width="22.42578125" style="1" customWidth="1"/>
    <col min="1270" max="1270" width="26.7109375" style="1" customWidth="1"/>
    <col min="1271" max="1517" width="9.28515625" style="1"/>
    <col min="1518" max="1518" width="13.7109375" style="1" customWidth="1"/>
    <col min="1519" max="1519" width="59.140625" style="1" customWidth="1"/>
    <col min="1520" max="1520" width="15.7109375" style="1" customWidth="1"/>
    <col min="1521" max="1521" width="27.28515625" style="1" customWidth="1"/>
    <col min="1522" max="1525" width="22.42578125" style="1" customWidth="1"/>
    <col min="1526" max="1526" width="26.7109375" style="1" customWidth="1"/>
    <col min="1527" max="1773" width="9.28515625" style="1"/>
    <col min="1774" max="1774" width="13.7109375" style="1" customWidth="1"/>
    <col min="1775" max="1775" width="59.140625" style="1" customWidth="1"/>
    <col min="1776" max="1776" width="15.7109375" style="1" customWidth="1"/>
    <col min="1777" max="1777" width="27.28515625" style="1" customWidth="1"/>
    <col min="1778" max="1781" width="22.42578125" style="1" customWidth="1"/>
    <col min="1782" max="1782" width="26.7109375" style="1" customWidth="1"/>
    <col min="1783" max="2029" width="9.28515625" style="1"/>
    <col min="2030" max="2030" width="13.7109375" style="1" customWidth="1"/>
    <col min="2031" max="2031" width="59.140625" style="1" customWidth="1"/>
    <col min="2032" max="2032" width="15.7109375" style="1" customWidth="1"/>
    <col min="2033" max="2033" width="27.28515625" style="1" customWidth="1"/>
    <col min="2034" max="2037" width="22.42578125" style="1" customWidth="1"/>
    <col min="2038" max="2038" width="26.7109375" style="1" customWidth="1"/>
    <col min="2039" max="2285" width="9.28515625" style="1"/>
    <col min="2286" max="2286" width="13.7109375" style="1" customWidth="1"/>
    <col min="2287" max="2287" width="59.140625" style="1" customWidth="1"/>
    <col min="2288" max="2288" width="15.7109375" style="1" customWidth="1"/>
    <col min="2289" max="2289" width="27.28515625" style="1" customWidth="1"/>
    <col min="2290" max="2293" width="22.42578125" style="1" customWidth="1"/>
    <col min="2294" max="2294" width="26.7109375" style="1" customWidth="1"/>
    <col min="2295" max="2541" width="9.28515625" style="1"/>
    <col min="2542" max="2542" width="13.7109375" style="1" customWidth="1"/>
    <col min="2543" max="2543" width="59.140625" style="1" customWidth="1"/>
    <col min="2544" max="2544" width="15.7109375" style="1" customWidth="1"/>
    <col min="2545" max="2545" width="27.28515625" style="1" customWidth="1"/>
    <col min="2546" max="2549" width="22.42578125" style="1" customWidth="1"/>
    <col min="2550" max="2550" width="26.7109375" style="1" customWidth="1"/>
    <col min="2551" max="2797" width="9.28515625" style="1"/>
    <col min="2798" max="2798" width="13.7109375" style="1" customWidth="1"/>
    <col min="2799" max="2799" width="59.140625" style="1" customWidth="1"/>
    <col min="2800" max="2800" width="15.7109375" style="1" customWidth="1"/>
    <col min="2801" max="2801" width="27.28515625" style="1" customWidth="1"/>
    <col min="2802" max="2805" width="22.42578125" style="1" customWidth="1"/>
    <col min="2806" max="2806" width="26.7109375" style="1" customWidth="1"/>
    <col min="2807" max="3053" width="9.28515625" style="1"/>
    <col min="3054" max="3054" width="13.7109375" style="1" customWidth="1"/>
    <col min="3055" max="3055" width="59.140625" style="1" customWidth="1"/>
    <col min="3056" max="3056" width="15.7109375" style="1" customWidth="1"/>
    <col min="3057" max="3057" width="27.28515625" style="1" customWidth="1"/>
    <col min="3058" max="3061" width="22.42578125" style="1" customWidth="1"/>
    <col min="3062" max="3062" width="26.7109375" style="1" customWidth="1"/>
    <col min="3063" max="3309" width="9.28515625" style="1"/>
    <col min="3310" max="3310" width="13.7109375" style="1" customWidth="1"/>
    <col min="3311" max="3311" width="59.140625" style="1" customWidth="1"/>
    <col min="3312" max="3312" width="15.7109375" style="1" customWidth="1"/>
    <col min="3313" max="3313" width="27.28515625" style="1" customWidth="1"/>
    <col min="3314" max="3317" width="22.42578125" style="1" customWidth="1"/>
    <col min="3318" max="3318" width="26.7109375" style="1" customWidth="1"/>
    <col min="3319" max="3565" width="9.28515625" style="1"/>
    <col min="3566" max="3566" width="13.7109375" style="1" customWidth="1"/>
    <col min="3567" max="3567" width="59.140625" style="1" customWidth="1"/>
    <col min="3568" max="3568" width="15.7109375" style="1" customWidth="1"/>
    <col min="3569" max="3569" width="27.28515625" style="1" customWidth="1"/>
    <col min="3570" max="3573" width="22.42578125" style="1" customWidth="1"/>
    <col min="3574" max="3574" width="26.7109375" style="1" customWidth="1"/>
    <col min="3575" max="3821" width="9.28515625" style="1"/>
    <col min="3822" max="3822" width="13.7109375" style="1" customWidth="1"/>
    <col min="3823" max="3823" width="59.140625" style="1" customWidth="1"/>
    <col min="3824" max="3824" width="15.7109375" style="1" customWidth="1"/>
    <col min="3825" max="3825" width="27.28515625" style="1" customWidth="1"/>
    <col min="3826" max="3829" width="22.42578125" style="1" customWidth="1"/>
    <col min="3830" max="3830" width="26.7109375" style="1" customWidth="1"/>
    <col min="3831" max="4077" width="9.28515625" style="1"/>
    <col min="4078" max="4078" width="13.7109375" style="1" customWidth="1"/>
    <col min="4079" max="4079" width="59.140625" style="1" customWidth="1"/>
    <col min="4080" max="4080" width="15.7109375" style="1" customWidth="1"/>
    <col min="4081" max="4081" width="27.28515625" style="1" customWidth="1"/>
    <col min="4082" max="4085" width="22.42578125" style="1" customWidth="1"/>
    <col min="4086" max="4086" width="26.7109375" style="1" customWidth="1"/>
    <col min="4087" max="4333" width="9.28515625" style="1"/>
    <col min="4334" max="4334" width="13.7109375" style="1" customWidth="1"/>
    <col min="4335" max="4335" width="59.140625" style="1" customWidth="1"/>
    <col min="4336" max="4336" width="15.7109375" style="1" customWidth="1"/>
    <col min="4337" max="4337" width="27.28515625" style="1" customWidth="1"/>
    <col min="4338" max="4341" width="22.42578125" style="1" customWidth="1"/>
    <col min="4342" max="4342" width="26.7109375" style="1" customWidth="1"/>
    <col min="4343" max="4589" width="9.28515625" style="1"/>
    <col min="4590" max="4590" width="13.7109375" style="1" customWidth="1"/>
    <col min="4591" max="4591" width="59.140625" style="1" customWidth="1"/>
    <col min="4592" max="4592" width="15.7109375" style="1" customWidth="1"/>
    <col min="4593" max="4593" width="27.28515625" style="1" customWidth="1"/>
    <col min="4594" max="4597" width="22.42578125" style="1" customWidth="1"/>
    <col min="4598" max="4598" width="26.7109375" style="1" customWidth="1"/>
    <col min="4599" max="4845" width="9.28515625" style="1"/>
    <col min="4846" max="4846" width="13.7109375" style="1" customWidth="1"/>
    <col min="4847" max="4847" width="59.140625" style="1" customWidth="1"/>
    <col min="4848" max="4848" width="15.7109375" style="1" customWidth="1"/>
    <col min="4849" max="4849" width="27.28515625" style="1" customWidth="1"/>
    <col min="4850" max="4853" width="22.42578125" style="1" customWidth="1"/>
    <col min="4854" max="4854" width="26.7109375" style="1" customWidth="1"/>
    <col min="4855" max="5101" width="9.28515625" style="1"/>
    <col min="5102" max="5102" width="13.7109375" style="1" customWidth="1"/>
    <col min="5103" max="5103" width="59.140625" style="1" customWidth="1"/>
    <col min="5104" max="5104" width="15.7109375" style="1" customWidth="1"/>
    <col min="5105" max="5105" width="27.28515625" style="1" customWidth="1"/>
    <col min="5106" max="5109" width="22.42578125" style="1" customWidth="1"/>
    <col min="5110" max="5110" width="26.7109375" style="1" customWidth="1"/>
    <col min="5111" max="5357" width="9.28515625" style="1"/>
    <col min="5358" max="5358" width="13.7109375" style="1" customWidth="1"/>
    <col min="5359" max="5359" width="59.140625" style="1" customWidth="1"/>
    <col min="5360" max="5360" width="15.7109375" style="1" customWidth="1"/>
    <col min="5361" max="5361" width="27.28515625" style="1" customWidth="1"/>
    <col min="5362" max="5365" width="22.42578125" style="1" customWidth="1"/>
    <col min="5366" max="5366" width="26.7109375" style="1" customWidth="1"/>
    <col min="5367" max="5613" width="9.28515625" style="1"/>
    <col min="5614" max="5614" width="13.7109375" style="1" customWidth="1"/>
    <col min="5615" max="5615" width="59.140625" style="1" customWidth="1"/>
    <col min="5616" max="5616" width="15.7109375" style="1" customWidth="1"/>
    <col min="5617" max="5617" width="27.28515625" style="1" customWidth="1"/>
    <col min="5618" max="5621" width="22.42578125" style="1" customWidth="1"/>
    <col min="5622" max="5622" width="26.7109375" style="1" customWidth="1"/>
    <col min="5623" max="5869" width="9.28515625" style="1"/>
    <col min="5870" max="5870" width="13.7109375" style="1" customWidth="1"/>
    <col min="5871" max="5871" width="59.140625" style="1" customWidth="1"/>
    <col min="5872" max="5872" width="15.7109375" style="1" customWidth="1"/>
    <col min="5873" max="5873" width="27.28515625" style="1" customWidth="1"/>
    <col min="5874" max="5877" width="22.42578125" style="1" customWidth="1"/>
    <col min="5878" max="5878" width="26.7109375" style="1" customWidth="1"/>
    <col min="5879" max="6125" width="9.28515625" style="1"/>
    <col min="6126" max="6126" width="13.7109375" style="1" customWidth="1"/>
    <col min="6127" max="6127" width="59.140625" style="1" customWidth="1"/>
    <col min="6128" max="6128" width="15.7109375" style="1" customWidth="1"/>
    <col min="6129" max="6129" width="27.28515625" style="1" customWidth="1"/>
    <col min="6130" max="6133" width="22.42578125" style="1" customWidth="1"/>
    <col min="6134" max="6134" width="26.7109375" style="1" customWidth="1"/>
    <col min="6135" max="6381" width="9.28515625" style="1"/>
    <col min="6382" max="6382" width="13.7109375" style="1" customWidth="1"/>
    <col min="6383" max="6383" width="59.140625" style="1" customWidth="1"/>
    <col min="6384" max="6384" width="15.7109375" style="1" customWidth="1"/>
    <col min="6385" max="6385" width="27.28515625" style="1" customWidth="1"/>
    <col min="6386" max="6389" width="22.42578125" style="1" customWidth="1"/>
    <col min="6390" max="6390" width="26.7109375" style="1" customWidth="1"/>
    <col min="6391" max="6637" width="9.28515625" style="1"/>
    <col min="6638" max="6638" width="13.7109375" style="1" customWidth="1"/>
    <col min="6639" max="6639" width="59.140625" style="1" customWidth="1"/>
    <col min="6640" max="6640" width="15.7109375" style="1" customWidth="1"/>
    <col min="6641" max="6641" width="27.28515625" style="1" customWidth="1"/>
    <col min="6642" max="6645" width="22.42578125" style="1" customWidth="1"/>
    <col min="6646" max="6646" width="26.7109375" style="1" customWidth="1"/>
    <col min="6647" max="6893" width="9.28515625" style="1"/>
    <col min="6894" max="6894" width="13.7109375" style="1" customWidth="1"/>
    <col min="6895" max="6895" width="59.140625" style="1" customWidth="1"/>
    <col min="6896" max="6896" width="15.7109375" style="1" customWidth="1"/>
    <col min="6897" max="6897" width="27.28515625" style="1" customWidth="1"/>
    <col min="6898" max="6901" width="22.42578125" style="1" customWidth="1"/>
    <col min="6902" max="6902" width="26.7109375" style="1" customWidth="1"/>
    <col min="6903" max="7149" width="9.28515625" style="1"/>
    <col min="7150" max="7150" width="13.7109375" style="1" customWidth="1"/>
    <col min="7151" max="7151" width="59.140625" style="1" customWidth="1"/>
    <col min="7152" max="7152" width="15.7109375" style="1" customWidth="1"/>
    <col min="7153" max="7153" width="27.28515625" style="1" customWidth="1"/>
    <col min="7154" max="7157" width="22.42578125" style="1" customWidth="1"/>
    <col min="7158" max="7158" width="26.7109375" style="1" customWidth="1"/>
    <col min="7159" max="7405" width="9.28515625" style="1"/>
    <col min="7406" max="7406" width="13.7109375" style="1" customWidth="1"/>
    <col min="7407" max="7407" width="59.140625" style="1" customWidth="1"/>
    <col min="7408" max="7408" width="15.7109375" style="1" customWidth="1"/>
    <col min="7409" max="7409" width="27.28515625" style="1" customWidth="1"/>
    <col min="7410" max="7413" width="22.42578125" style="1" customWidth="1"/>
    <col min="7414" max="7414" width="26.7109375" style="1" customWidth="1"/>
    <col min="7415" max="7661" width="9.28515625" style="1"/>
    <col min="7662" max="7662" width="13.7109375" style="1" customWidth="1"/>
    <col min="7663" max="7663" width="59.140625" style="1" customWidth="1"/>
    <col min="7664" max="7664" width="15.7109375" style="1" customWidth="1"/>
    <col min="7665" max="7665" width="27.28515625" style="1" customWidth="1"/>
    <col min="7666" max="7669" width="22.42578125" style="1" customWidth="1"/>
    <col min="7670" max="7670" width="26.7109375" style="1" customWidth="1"/>
    <col min="7671" max="7917" width="9.28515625" style="1"/>
    <col min="7918" max="7918" width="13.7109375" style="1" customWidth="1"/>
    <col min="7919" max="7919" width="59.140625" style="1" customWidth="1"/>
    <col min="7920" max="7920" width="15.7109375" style="1" customWidth="1"/>
    <col min="7921" max="7921" width="27.28515625" style="1" customWidth="1"/>
    <col min="7922" max="7925" width="22.42578125" style="1" customWidth="1"/>
    <col min="7926" max="7926" width="26.7109375" style="1" customWidth="1"/>
    <col min="7927" max="8173" width="9.28515625" style="1"/>
    <col min="8174" max="8174" width="13.7109375" style="1" customWidth="1"/>
    <col min="8175" max="8175" width="59.140625" style="1" customWidth="1"/>
    <col min="8176" max="8176" width="15.7109375" style="1" customWidth="1"/>
    <col min="8177" max="8177" width="27.28515625" style="1" customWidth="1"/>
    <col min="8178" max="8181" width="22.42578125" style="1" customWidth="1"/>
    <col min="8182" max="8182" width="26.7109375" style="1" customWidth="1"/>
    <col min="8183" max="8429" width="9.28515625" style="1"/>
    <col min="8430" max="8430" width="13.7109375" style="1" customWidth="1"/>
    <col min="8431" max="8431" width="59.140625" style="1" customWidth="1"/>
    <col min="8432" max="8432" width="15.7109375" style="1" customWidth="1"/>
    <col min="8433" max="8433" width="27.28515625" style="1" customWidth="1"/>
    <col min="8434" max="8437" width="22.42578125" style="1" customWidth="1"/>
    <col min="8438" max="8438" width="26.7109375" style="1" customWidth="1"/>
    <col min="8439" max="8685" width="9.28515625" style="1"/>
    <col min="8686" max="8686" width="13.7109375" style="1" customWidth="1"/>
    <col min="8687" max="8687" width="59.140625" style="1" customWidth="1"/>
    <col min="8688" max="8688" width="15.7109375" style="1" customWidth="1"/>
    <col min="8689" max="8689" width="27.28515625" style="1" customWidth="1"/>
    <col min="8690" max="8693" width="22.42578125" style="1" customWidth="1"/>
    <col min="8694" max="8694" width="26.7109375" style="1" customWidth="1"/>
    <col min="8695" max="8941" width="9.28515625" style="1"/>
    <col min="8942" max="8942" width="13.7109375" style="1" customWidth="1"/>
    <col min="8943" max="8943" width="59.140625" style="1" customWidth="1"/>
    <col min="8944" max="8944" width="15.7109375" style="1" customWidth="1"/>
    <col min="8945" max="8945" width="27.28515625" style="1" customWidth="1"/>
    <col min="8946" max="8949" width="22.42578125" style="1" customWidth="1"/>
    <col min="8950" max="8950" width="26.7109375" style="1" customWidth="1"/>
    <col min="8951" max="9197" width="9.28515625" style="1"/>
    <col min="9198" max="9198" width="13.7109375" style="1" customWidth="1"/>
    <col min="9199" max="9199" width="59.140625" style="1" customWidth="1"/>
    <col min="9200" max="9200" width="15.7109375" style="1" customWidth="1"/>
    <col min="9201" max="9201" width="27.28515625" style="1" customWidth="1"/>
    <col min="9202" max="9205" width="22.42578125" style="1" customWidth="1"/>
    <col min="9206" max="9206" width="26.7109375" style="1" customWidth="1"/>
    <col min="9207" max="9453" width="9.28515625" style="1"/>
    <col min="9454" max="9454" width="13.7109375" style="1" customWidth="1"/>
    <col min="9455" max="9455" width="59.140625" style="1" customWidth="1"/>
    <col min="9456" max="9456" width="15.7109375" style="1" customWidth="1"/>
    <col min="9457" max="9457" width="27.28515625" style="1" customWidth="1"/>
    <col min="9458" max="9461" width="22.42578125" style="1" customWidth="1"/>
    <col min="9462" max="9462" width="26.7109375" style="1" customWidth="1"/>
    <col min="9463" max="9709" width="9.28515625" style="1"/>
    <col min="9710" max="9710" width="13.7109375" style="1" customWidth="1"/>
    <col min="9711" max="9711" width="59.140625" style="1" customWidth="1"/>
    <col min="9712" max="9712" width="15.7109375" style="1" customWidth="1"/>
    <col min="9713" max="9713" width="27.28515625" style="1" customWidth="1"/>
    <col min="9714" max="9717" width="22.42578125" style="1" customWidth="1"/>
    <col min="9718" max="9718" width="26.7109375" style="1" customWidth="1"/>
    <col min="9719" max="9965" width="9.28515625" style="1"/>
    <col min="9966" max="9966" width="13.7109375" style="1" customWidth="1"/>
    <col min="9967" max="9967" width="59.140625" style="1" customWidth="1"/>
    <col min="9968" max="9968" width="15.7109375" style="1" customWidth="1"/>
    <col min="9969" max="9969" width="27.28515625" style="1" customWidth="1"/>
    <col min="9970" max="9973" width="22.42578125" style="1" customWidth="1"/>
    <col min="9974" max="9974" width="26.7109375" style="1" customWidth="1"/>
    <col min="9975" max="10221" width="9.28515625" style="1"/>
    <col min="10222" max="10222" width="13.7109375" style="1" customWidth="1"/>
    <col min="10223" max="10223" width="59.140625" style="1" customWidth="1"/>
    <col min="10224" max="10224" width="15.7109375" style="1" customWidth="1"/>
    <col min="10225" max="10225" width="27.28515625" style="1" customWidth="1"/>
    <col min="10226" max="10229" width="22.42578125" style="1" customWidth="1"/>
    <col min="10230" max="10230" width="26.7109375" style="1" customWidth="1"/>
    <col min="10231" max="10477" width="9.28515625" style="1"/>
    <col min="10478" max="10478" width="13.7109375" style="1" customWidth="1"/>
    <col min="10479" max="10479" width="59.140625" style="1" customWidth="1"/>
    <col min="10480" max="10480" width="15.7109375" style="1" customWidth="1"/>
    <col min="10481" max="10481" width="27.28515625" style="1" customWidth="1"/>
    <col min="10482" max="10485" width="22.42578125" style="1" customWidth="1"/>
    <col min="10486" max="10486" width="26.7109375" style="1" customWidth="1"/>
    <col min="10487" max="10733" width="9.28515625" style="1"/>
    <col min="10734" max="10734" width="13.7109375" style="1" customWidth="1"/>
    <col min="10735" max="10735" width="59.140625" style="1" customWidth="1"/>
    <col min="10736" max="10736" width="15.7109375" style="1" customWidth="1"/>
    <col min="10737" max="10737" width="27.28515625" style="1" customWidth="1"/>
    <col min="10738" max="10741" width="22.42578125" style="1" customWidth="1"/>
    <col min="10742" max="10742" width="26.7109375" style="1" customWidth="1"/>
    <col min="10743" max="10989" width="9.28515625" style="1"/>
    <col min="10990" max="10990" width="13.7109375" style="1" customWidth="1"/>
    <col min="10991" max="10991" width="59.140625" style="1" customWidth="1"/>
    <col min="10992" max="10992" width="15.7109375" style="1" customWidth="1"/>
    <col min="10993" max="10993" width="27.28515625" style="1" customWidth="1"/>
    <col min="10994" max="10997" width="22.42578125" style="1" customWidth="1"/>
    <col min="10998" max="10998" width="26.7109375" style="1" customWidth="1"/>
    <col min="10999" max="11245" width="9.28515625" style="1"/>
    <col min="11246" max="11246" width="13.7109375" style="1" customWidth="1"/>
    <col min="11247" max="11247" width="59.140625" style="1" customWidth="1"/>
    <col min="11248" max="11248" width="15.7109375" style="1" customWidth="1"/>
    <col min="11249" max="11249" width="27.28515625" style="1" customWidth="1"/>
    <col min="11250" max="11253" width="22.42578125" style="1" customWidth="1"/>
    <col min="11254" max="11254" width="26.7109375" style="1" customWidth="1"/>
    <col min="11255" max="11501" width="9.28515625" style="1"/>
    <col min="11502" max="11502" width="13.7109375" style="1" customWidth="1"/>
    <col min="11503" max="11503" width="59.140625" style="1" customWidth="1"/>
    <col min="11504" max="11504" width="15.7109375" style="1" customWidth="1"/>
    <col min="11505" max="11505" width="27.28515625" style="1" customWidth="1"/>
    <col min="11506" max="11509" width="22.42578125" style="1" customWidth="1"/>
    <col min="11510" max="11510" width="26.7109375" style="1" customWidth="1"/>
    <col min="11511" max="11757" width="9.28515625" style="1"/>
    <col min="11758" max="11758" width="13.7109375" style="1" customWidth="1"/>
    <col min="11759" max="11759" width="59.140625" style="1" customWidth="1"/>
    <col min="11760" max="11760" width="15.7109375" style="1" customWidth="1"/>
    <col min="11761" max="11761" width="27.28515625" style="1" customWidth="1"/>
    <col min="11762" max="11765" width="22.42578125" style="1" customWidth="1"/>
    <col min="11766" max="11766" width="26.7109375" style="1" customWidth="1"/>
    <col min="11767" max="12013" width="9.28515625" style="1"/>
    <col min="12014" max="12014" width="13.7109375" style="1" customWidth="1"/>
    <col min="12015" max="12015" width="59.140625" style="1" customWidth="1"/>
    <col min="12016" max="12016" width="15.7109375" style="1" customWidth="1"/>
    <col min="12017" max="12017" width="27.28515625" style="1" customWidth="1"/>
    <col min="12018" max="12021" width="22.42578125" style="1" customWidth="1"/>
    <col min="12022" max="12022" width="26.7109375" style="1" customWidth="1"/>
    <col min="12023" max="12269" width="9.28515625" style="1"/>
    <col min="12270" max="12270" width="13.7109375" style="1" customWidth="1"/>
    <col min="12271" max="12271" width="59.140625" style="1" customWidth="1"/>
    <col min="12272" max="12272" width="15.7109375" style="1" customWidth="1"/>
    <col min="12273" max="12273" width="27.28515625" style="1" customWidth="1"/>
    <col min="12274" max="12277" width="22.42578125" style="1" customWidth="1"/>
    <col min="12278" max="12278" width="26.7109375" style="1" customWidth="1"/>
    <col min="12279" max="12525" width="9.28515625" style="1"/>
    <col min="12526" max="12526" width="13.7109375" style="1" customWidth="1"/>
    <col min="12527" max="12527" width="59.140625" style="1" customWidth="1"/>
    <col min="12528" max="12528" width="15.7109375" style="1" customWidth="1"/>
    <col min="12529" max="12529" width="27.28515625" style="1" customWidth="1"/>
    <col min="12530" max="12533" width="22.42578125" style="1" customWidth="1"/>
    <col min="12534" max="12534" width="26.7109375" style="1" customWidth="1"/>
    <col min="12535" max="12781" width="9.28515625" style="1"/>
    <col min="12782" max="12782" width="13.7109375" style="1" customWidth="1"/>
    <col min="12783" max="12783" width="59.140625" style="1" customWidth="1"/>
    <col min="12784" max="12784" width="15.7109375" style="1" customWidth="1"/>
    <col min="12785" max="12785" width="27.28515625" style="1" customWidth="1"/>
    <col min="12786" max="12789" width="22.42578125" style="1" customWidth="1"/>
    <col min="12790" max="12790" width="26.7109375" style="1" customWidth="1"/>
    <col min="12791" max="13037" width="9.28515625" style="1"/>
    <col min="13038" max="13038" width="13.7109375" style="1" customWidth="1"/>
    <col min="13039" max="13039" width="59.140625" style="1" customWidth="1"/>
    <col min="13040" max="13040" width="15.7109375" style="1" customWidth="1"/>
    <col min="13041" max="13041" width="27.28515625" style="1" customWidth="1"/>
    <col min="13042" max="13045" width="22.42578125" style="1" customWidth="1"/>
    <col min="13046" max="13046" width="26.7109375" style="1" customWidth="1"/>
    <col min="13047" max="13293" width="9.28515625" style="1"/>
    <col min="13294" max="13294" width="13.7109375" style="1" customWidth="1"/>
    <col min="13295" max="13295" width="59.140625" style="1" customWidth="1"/>
    <col min="13296" max="13296" width="15.7109375" style="1" customWidth="1"/>
    <col min="13297" max="13297" width="27.28515625" style="1" customWidth="1"/>
    <col min="13298" max="13301" width="22.42578125" style="1" customWidth="1"/>
    <col min="13302" max="13302" width="26.7109375" style="1" customWidth="1"/>
    <col min="13303" max="13549" width="9.28515625" style="1"/>
    <col min="13550" max="13550" width="13.7109375" style="1" customWidth="1"/>
    <col min="13551" max="13551" width="59.140625" style="1" customWidth="1"/>
    <col min="13552" max="13552" width="15.7109375" style="1" customWidth="1"/>
    <col min="13553" max="13553" width="27.28515625" style="1" customWidth="1"/>
    <col min="13554" max="13557" width="22.42578125" style="1" customWidth="1"/>
    <col min="13558" max="13558" width="26.7109375" style="1" customWidth="1"/>
    <col min="13559" max="13805" width="9.28515625" style="1"/>
    <col min="13806" max="13806" width="13.7109375" style="1" customWidth="1"/>
    <col min="13807" max="13807" width="59.140625" style="1" customWidth="1"/>
    <col min="13808" max="13808" width="15.7109375" style="1" customWidth="1"/>
    <col min="13809" max="13809" width="27.28515625" style="1" customWidth="1"/>
    <col min="13810" max="13813" width="22.42578125" style="1" customWidth="1"/>
    <col min="13814" max="13814" width="26.7109375" style="1" customWidth="1"/>
    <col min="13815" max="14061" width="9.28515625" style="1"/>
    <col min="14062" max="14062" width="13.7109375" style="1" customWidth="1"/>
    <col min="14063" max="14063" width="59.140625" style="1" customWidth="1"/>
    <col min="14064" max="14064" width="15.7109375" style="1" customWidth="1"/>
    <col min="14065" max="14065" width="27.28515625" style="1" customWidth="1"/>
    <col min="14066" max="14069" width="22.42578125" style="1" customWidth="1"/>
    <col min="14070" max="14070" width="26.7109375" style="1" customWidth="1"/>
    <col min="14071" max="14317" width="9.28515625" style="1"/>
    <col min="14318" max="14318" width="13.7109375" style="1" customWidth="1"/>
    <col min="14319" max="14319" width="59.140625" style="1" customWidth="1"/>
    <col min="14320" max="14320" width="15.7109375" style="1" customWidth="1"/>
    <col min="14321" max="14321" width="27.28515625" style="1" customWidth="1"/>
    <col min="14322" max="14325" width="22.42578125" style="1" customWidth="1"/>
    <col min="14326" max="14326" width="26.7109375" style="1" customWidth="1"/>
    <col min="14327" max="14573" width="9.28515625" style="1"/>
    <col min="14574" max="14574" width="13.7109375" style="1" customWidth="1"/>
    <col min="14575" max="14575" width="59.140625" style="1" customWidth="1"/>
    <col min="14576" max="14576" width="15.7109375" style="1" customWidth="1"/>
    <col min="14577" max="14577" width="27.28515625" style="1" customWidth="1"/>
    <col min="14578" max="14581" width="22.42578125" style="1" customWidth="1"/>
    <col min="14582" max="14582" width="26.7109375" style="1" customWidth="1"/>
    <col min="14583" max="14829" width="9.28515625" style="1"/>
    <col min="14830" max="14830" width="13.7109375" style="1" customWidth="1"/>
    <col min="14831" max="14831" width="59.140625" style="1" customWidth="1"/>
    <col min="14832" max="14832" width="15.7109375" style="1" customWidth="1"/>
    <col min="14833" max="14833" width="27.28515625" style="1" customWidth="1"/>
    <col min="14834" max="14837" width="22.42578125" style="1" customWidth="1"/>
    <col min="14838" max="14838" width="26.7109375" style="1" customWidth="1"/>
    <col min="14839" max="15085" width="9.28515625" style="1"/>
    <col min="15086" max="15086" width="13.7109375" style="1" customWidth="1"/>
    <col min="15087" max="15087" width="59.140625" style="1" customWidth="1"/>
    <col min="15088" max="15088" width="15.7109375" style="1" customWidth="1"/>
    <col min="15089" max="15089" width="27.28515625" style="1" customWidth="1"/>
    <col min="15090" max="15093" width="22.42578125" style="1" customWidth="1"/>
    <col min="15094" max="15094" width="26.7109375" style="1" customWidth="1"/>
    <col min="15095" max="15341" width="9.28515625" style="1"/>
    <col min="15342" max="15342" width="13.7109375" style="1" customWidth="1"/>
    <col min="15343" max="15343" width="59.140625" style="1" customWidth="1"/>
    <col min="15344" max="15344" width="15.7109375" style="1" customWidth="1"/>
    <col min="15345" max="15345" width="27.28515625" style="1" customWidth="1"/>
    <col min="15346" max="15349" width="22.42578125" style="1" customWidth="1"/>
    <col min="15350" max="15350" width="26.7109375" style="1" customWidth="1"/>
    <col min="15351" max="15597" width="9.28515625" style="1"/>
    <col min="15598" max="15598" width="13.7109375" style="1" customWidth="1"/>
    <col min="15599" max="15599" width="59.140625" style="1" customWidth="1"/>
    <col min="15600" max="15600" width="15.7109375" style="1" customWidth="1"/>
    <col min="15601" max="15601" width="27.28515625" style="1" customWidth="1"/>
    <col min="15602" max="15605" width="22.42578125" style="1" customWidth="1"/>
    <col min="15606" max="15606" width="26.7109375" style="1" customWidth="1"/>
    <col min="15607" max="15853" width="9.28515625" style="1"/>
    <col min="15854" max="15854" width="13.7109375" style="1" customWidth="1"/>
    <col min="15855" max="15855" width="59.140625" style="1" customWidth="1"/>
    <col min="15856" max="15856" width="15.7109375" style="1" customWidth="1"/>
    <col min="15857" max="15857" width="27.28515625" style="1" customWidth="1"/>
    <col min="15858" max="15861" width="22.42578125" style="1" customWidth="1"/>
    <col min="15862" max="15862" width="26.7109375" style="1" customWidth="1"/>
    <col min="15863" max="16109" width="9.28515625" style="1"/>
    <col min="16110" max="16110" width="13.7109375" style="1" customWidth="1"/>
    <col min="16111" max="16111" width="59.140625" style="1" customWidth="1"/>
    <col min="16112" max="16112" width="15.7109375" style="1" customWidth="1"/>
    <col min="16113" max="16113" width="27.28515625" style="1" customWidth="1"/>
    <col min="16114" max="16117" width="22.42578125" style="1" customWidth="1"/>
    <col min="16118" max="16118" width="26.7109375" style="1" customWidth="1"/>
    <col min="16119" max="16384" width="9.28515625" style="1"/>
  </cols>
  <sheetData>
    <row r="1" spans="1:10" x14ac:dyDescent="0.25">
      <c r="H1" s="1" t="s">
        <v>0</v>
      </c>
    </row>
    <row r="2" spans="1:10" s="2" customFormat="1" x14ac:dyDescent="0.25">
      <c r="A2" s="93" t="s">
        <v>142</v>
      </c>
      <c r="B2" s="93"/>
      <c r="C2" s="93"/>
      <c r="D2" s="93"/>
      <c r="E2" s="93"/>
      <c r="F2" s="93"/>
      <c r="G2" s="93"/>
      <c r="H2" s="93"/>
    </row>
    <row r="3" spans="1:10" s="2" customFormat="1" x14ac:dyDescent="0.25">
      <c r="A3" s="94" t="s">
        <v>1</v>
      </c>
      <c r="B3" s="94"/>
      <c r="C3" s="94"/>
      <c r="D3" s="75"/>
      <c r="E3" s="75"/>
    </row>
    <row r="4" spans="1:10" s="4" customFormat="1" x14ac:dyDescent="0.25">
      <c r="A4" s="95" t="s">
        <v>2</v>
      </c>
      <c r="B4" s="97" t="s">
        <v>3</v>
      </c>
      <c r="C4" s="97" t="s">
        <v>4</v>
      </c>
      <c r="D4" s="99" t="s">
        <v>148</v>
      </c>
      <c r="E4" s="99" t="s">
        <v>147</v>
      </c>
      <c r="F4" s="99" t="s">
        <v>152</v>
      </c>
      <c r="G4" s="101" t="s">
        <v>149</v>
      </c>
      <c r="H4" s="101"/>
    </row>
    <row r="5" spans="1:10" s="2" customFormat="1" ht="38.25" customHeight="1" x14ac:dyDescent="0.25">
      <c r="A5" s="96"/>
      <c r="B5" s="98"/>
      <c r="C5" s="98"/>
      <c r="D5" s="100"/>
      <c r="E5" s="100"/>
      <c r="F5" s="100"/>
      <c r="G5" s="5" t="s">
        <v>150</v>
      </c>
      <c r="H5" s="5" t="s">
        <v>151</v>
      </c>
    </row>
    <row r="6" spans="1:10" s="2" customFormat="1" ht="15" x14ac:dyDescent="0.25">
      <c r="A6" s="6">
        <v>1</v>
      </c>
      <c r="B6" s="6">
        <v>2</v>
      </c>
      <c r="C6" s="6">
        <v>3</v>
      </c>
      <c r="D6" s="6">
        <v>4</v>
      </c>
      <c r="E6" s="6">
        <v>5</v>
      </c>
      <c r="F6" s="6">
        <v>6</v>
      </c>
      <c r="G6" s="6">
        <v>7</v>
      </c>
      <c r="H6" s="6">
        <v>8</v>
      </c>
    </row>
    <row r="7" spans="1:10" s="10" customFormat="1" x14ac:dyDescent="0.25">
      <c r="A7" s="7" t="s">
        <v>5</v>
      </c>
      <c r="B7" s="8" t="s">
        <v>6</v>
      </c>
      <c r="C7" s="7" t="s">
        <v>7</v>
      </c>
      <c r="D7" s="9"/>
      <c r="E7" s="9"/>
      <c r="F7" s="87">
        <v>0.04</v>
      </c>
      <c r="G7" s="87">
        <v>0.04</v>
      </c>
      <c r="H7" s="87">
        <v>0.04</v>
      </c>
    </row>
    <row r="8" spans="1:10" s="10" customFormat="1" x14ac:dyDescent="0.25">
      <c r="A8" s="7" t="s">
        <v>8</v>
      </c>
      <c r="B8" s="8" t="s">
        <v>9</v>
      </c>
      <c r="C8" s="7" t="s">
        <v>7</v>
      </c>
      <c r="D8" s="11"/>
      <c r="E8" s="11"/>
      <c r="F8" s="88">
        <v>0.01</v>
      </c>
      <c r="G8" s="88">
        <v>0.01</v>
      </c>
      <c r="H8" s="88">
        <v>0.01</v>
      </c>
    </row>
    <row r="9" spans="1:10" s="10" customFormat="1" x14ac:dyDescent="0.25">
      <c r="A9" s="7" t="s">
        <v>10</v>
      </c>
      <c r="B9" s="8" t="s">
        <v>11</v>
      </c>
      <c r="C9" s="7" t="s">
        <v>12</v>
      </c>
      <c r="D9" s="12"/>
      <c r="E9" s="12"/>
      <c r="F9" s="85">
        <v>596.41999999999996</v>
      </c>
      <c r="G9" s="85">
        <v>596.41999999999996</v>
      </c>
      <c r="H9" s="89">
        <v>626.42699999999991</v>
      </c>
    </row>
    <row r="10" spans="1:10" s="10" customFormat="1" x14ac:dyDescent="0.25">
      <c r="A10" s="7" t="s">
        <v>13</v>
      </c>
      <c r="B10" s="8" t="s">
        <v>14</v>
      </c>
      <c r="C10" s="7" t="s">
        <v>7</v>
      </c>
      <c r="D10" s="79"/>
      <c r="E10" s="79"/>
      <c r="F10" s="90">
        <f>IF(524.56=0,0,(F9-524.56)/524.56)</f>
        <v>0.13699100198261405</v>
      </c>
      <c r="G10" s="90">
        <f>IF(524.56=0,0,(G9-524.56)/524.56)</f>
        <v>0.13699100198261405</v>
      </c>
      <c r="H10" s="90">
        <v>5.0999999999999997E-2</v>
      </c>
    </row>
    <row r="11" spans="1:10" s="10" customFormat="1" x14ac:dyDescent="0.25">
      <c r="A11" s="7" t="s">
        <v>15</v>
      </c>
      <c r="B11" s="27" t="s">
        <v>16</v>
      </c>
      <c r="C11" s="7"/>
      <c r="D11" s="9"/>
      <c r="E11" s="9"/>
      <c r="F11" s="86">
        <v>0.75</v>
      </c>
      <c r="G11" s="86">
        <v>0.75</v>
      </c>
      <c r="H11" s="91">
        <v>0.75</v>
      </c>
    </row>
    <row r="12" spans="1:10" s="10" customFormat="1" x14ac:dyDescent="0.25">
      <c r="A12" s="7" t="s">
        <v>17</v>
      </c>
      <c r="B12" s="27" t="s">
        <v>18</v>
      </c>
      <c r="C12" s="7"/>
      <c r="D12" s="80"/>
      <c r="E12" s="80"/>
      <c r="F12" s="92">
        <f>(1+F7)*(1-F8)*(1+F10*F11)</f>
        <v>1.1353844517309748</v>
      </c>
      <c r="G12" s="92">
        <f>(1+G7)*(1-G8)*(1+G10*G11)</f>
        <v>1.1353844517309748</v>
      </c>
      <c r="H12" s="92">
        <f>(1+H7)*(1-H8)*(1+H10*H11)</f>
        <v>1.0689822</v>
      </c>
      <c r="I12" s="81"/>
      <c r="J12" s="81"/>
    </row>
    <row r="13" spans="1:10" s="2" customFormat="1" ht="15" x14ac:dyDescent="0.25"/>
    <row r="14" spans="1:10" s="2" customFormat="1" x14ac:dyDescent="0.25">
      <c r="A14" s="94" t="s">
        <v>19</v>
      </c>
      <c r="B14" s="94"/>
      <c r="C14" s="94"/>
      <c r="D14" s="75"/>
      <c r="E14" s="75"/>
      <c r="G14" s="10"/>
      <c r="H14" s="10"/>
    </row>
    <row r="15" spans="1:10" s="2" customFormat="1" ht="50.25" customHeight="1" x14ac:dyDescent="0.25">
      <c r="A15" s="5" t="s">
        <v>2</v>
      </c>
      <c r="B15" s="5" t="s">
        <v>3</v>
      </c>
      <c r="C15" s="5" t="s">
        <v>4</v>
      </c>
      <c r="D15" s="13" t="str">
        <f>D4</f>
        <v>Фактические данные 2017 ( i-4)  в соответсвии с ПП РФ от 21 января 2004 г
№ 24</v>
      </c>
      <c r="E15" s="13" t="str">
        <f>E4</f>
        <v>Фактические данные 2018( i-3)  в соответсвии с ПП РФ от 21 января 2004 г
№ 24</v>
      </c>
      <c r="F15" s="13" t="str">
        <f>F4</f>
        <v>Фактические данные 2020 ( i-2)  в соответсвии с ПП РФ от 21 января 2004 г
№ 24</v>
      </c>
      <c r="G15" s="5" t="str">
        <f>G5</f>
        <v>Утверждено РЭК 2021 (i-1) год</v>
      </c>
      <c r="H15" s="5" t="str">
        <f>H5</f>
        <v>Предложено ТСО 2022 ( i ) год</v>
      </c>
    </row>
    <row r="16" spans="1:10" s="2" customFormat="1" ht="15" x14ac:dyDescent="0.25">
      <c r="A16" s="6">
        <f>A6</f>
        <v>1</v>
      </c>
      <c r="B16" s="6">
        <f>B6</f>
        <v>2</v>
      </c>
      <c r="C16" s="6">
        <f>C6</f>
        <v>3</v>
      </c>
      <c r="D16" s="6">
        <f>D6</f>
        <v>4</v>
      </c>
      <c r="E16" s="6">
        <f t="shared" ref="E16:H16" si="0">E6</f>
        <v>5</v>
      </c>
      <c r="F16" s="6">
        <f t="shared" si="0"/>
        <v>6</v>
      </c>
      <c r="G16" s="6">
        <f t="shared" si="0"/>
        <v>7</v>
      </c>
      <c r="H16" s="6">
        <f t="shared" si="0"/>
        <v>8</v>
      </c>
    </row>
    <row r="17" spans="1:8" s="10" customFormat="1" x14ac:dyDescent="0.25">
      <c r="A17" s="7" t="s">
        <v>20</v>
      </c>
      <c r="B17" s="14" t="s">
        <v>21</v>
      </c>
      <c r="C17" s="7" t="s">
        <v>22</v>
      </c>
      <c r="D17" s="7">
        <f>D18+D21</f>
        <v>0</v>
      </c>
      <c r="E17" s="7">
        <f t="shared" ref="E17:G17" si="1">E18+E21</f>
        <v>0</v>
      </c>
      <c r="F17" s="15">
        <f t="shared" si="1"/>
        <v>1308.9469999999999</v>
      </c>
      <c r="G17" s="16">
        <f t="shared" si="1"/>
        <v>288.33</v>
      </c>
      <c r="H17" s="16">
        <f>H18+H21</f>
        <v>961.28</v>
      </c>
    </row>
    <row r="18" spans="1:8" s="2" customFormat="1" x14ac:dyDescent="0.25">
      <c r="A18" s="76" t="s">
        <v>23</v>
      </c>
      <c r="B18" s="18" t="s">
        <v>24</v>
      </c>
      <c r="C18" s="76" t="s">
        <v>22</v>
      </c>
      <c r="D18" s="76"/>
      <c r="E18" s="76"/>
      <c r="F18" s="19">
        <v>1308.9469999999999</v>
      </c>
      <c r="G18" s="20">
        <f>G19+G20</f>
        <v>288.33</v>
      </c>
      <c r="H18" s="20">
        <v>961.28</v>
      </c>
    </row>
    <row r="19" spans="1:8" s="23" customFormat="1" x14ac:dyDescent="0.25">
      <c r="A19" s="76" t="s">
        <v>25</v>
      </c>
      <c r="B19" s="18" t="s">
        <v>26</v>
      </c>
      <c r="C19" s="76" t="s">
        <v>22</v>
      </c>
      <c r="D19" s="76"/>
      <c r="E19" s="21"/>
      <c r="F19" s="22">
        <v>95</v>
      </c>
      <c r="G19" s="20">
        <v>288.33</v>
      </c>
      <c r="H19" s="20">
        <v>128.49166044</v>
      </c>
    </row>
    <row r="20" spans="1:8" s="23" customFormat="1" ht="31.5" x14ac:dyDescent="0.25">
      <c r="A20" s="76" t="s">
        <v>27</v>
      </c>
      <c r="B20" s="18" t="s">
        <v>28</v>
      </c>
      <c r="C20" s="76" t="s">
        <v>22</v>
      </c>
      <c r="D20" s="76"/>
      <c r="E20" s="76"/>
      <c r="F20" s="22"/>
      <c r="G20" s="20"/>
      <c r="H20" s="20"/>
    </row>
    <row r="21" spans="1:8" s="23" customFormat="1" ht="47.25" x14ac:dyDescent="0.25">
      <c r="A21" s="76" t="s">
        <v>29</v>
      </c>
      <c r="B21" s="18" t="s">
        <v>30</v>
      </c>
      <c r="C21" s="76" t="s">
        <v>22</v>
      </c>
      <c r="D21" s="76"/>
      <c r="E21" s="21"/>
      <c r="F21" s="22"/>
      <c r="G21" s="20"/>
      <c r="H21" s="20">
        <f>G21*H$12</f>
        <v>0</v>
      </c>
    </row>
    <row r="22" spans="1:8" s="10" customFormat="1" x14ac:dyDescent="0.25">
      <c r="A22" s="7" t="s">
        <v>31</v>
      </c>
      <c r="B22" s="14" t="s">
        <v>32</v>
      </c>
      <c r="C22" s="7" t="s">
        <v>22</v>
      </c>
      <c r="D22" s="7">
        <v>0</v>
      </c>
      <c r="E22" s="24">
        <v>0</v>
      </c>
      <c r="F22" s="25">
        <v>8651.27</v>
      </c>
      <c r="G22" s="16">
        <v>5439.04</v>
      </c>
      <c r="H22" s="16">
        <v>11451.73</v>
      </c>
    </row>
    <row r="23" spans="1:8" s="10" customFormat="1" x14ac:dyDescent="0.25">
      <c r="A23" s="7" t="s">
        <v>33</v>
      </c>
      <c r="B23" s="14" t="s">
        <v>34</v>
      </c>
      <c r="C23" s="7" t="s">
        <v>22</v>
      </c>
      <c r="D23" s="7">
        <f>D24+D27</f>
        <v>0</v>
      </c>
      <c r="E23" s="7">
        <f t="shared" ref="E23" si="2">E24+E27</f>
        <v>0</v>
      </c>
      <c r="F23" s="15">
        <f>F24+F27+F25</f>
        <v>3567.4</v>
      </c>
      <c r="G23" s="16">
        <f>G24+G27</f>
        <v>2019.09</v>
      </c>
      <c r="H23" s="16">
        <f>H24+H27</f>
        <v>5158.2299999999996</v>
      </c>
    </row>
    <row r="24" spans="1:8" s="23" customFormat="1" x14ac:dyDescent="0.25">
      <c r="A24" s="76" t="s">
        <v>35</v>
      </c>
      <c r="B24" s="18" t="s">
        <v>36</v>
      </c>
      <c r="C24" s="76" t="s">
        <v>22</v>
      </c>
      <c r="D24" s="76"/>
      <c r="E24" s="76"/>
      <c r="F24" s="19">
        <v>2819</v>
      </c>
      <c r="G24" s="20">
        <v>2019.09</v>
      </c>
      <c r="H24" s="20">
        <v>4349.07</v>
      </c>
    </row>
    <row r="25" spans="1:8" s="23" customFormat="1" x14ac:dyDescent="0.25">
      <c r="A25" s="76" t="s">
        <v>37</v>
      </c>
      <c r="B25" s="18" t="s">
        <v>38</v>
      </c>
      <c r="C25" s="76" t="s">
        <v>22</v>
      </c>
      <c r="D25" s="76"/>
      <c r="E25" s="21"/>
      <c r="F25" s="22">
        <v>748.4</v>
      </c>
      <c r="G25" s="20"/>
      <c r="H25" s="20">
        <v>0</v>
      </c>
    </row>
    <row r="26" spans="1:8" s="23" customFormat="1" x14ac:dyDescent="0.25">
      <c r="A26" s="76" t="s">
        <v>39</v>
      </c>
      <c r="B26" s="18" t="s">
        <v>40</v>
      </c>
      <c r="C26" s="76" t="s">
        <v>22</v>
      </c>
      <c r="D26" s="76"/>
      <c r="E26" s="76"/>
      <c r="F26" s="22"/>
      <c r="G26" s="20"/>
      <c r="H26" s="20">
        <f t="shared" ref="H26" si="3">G26*H$12</f>
        <v>0</v>
      </c>
    </row>
    <row r="27" spans="1:8" s="2" customFormat="1" ht="31.5" x14ac:dyDescent="0.25">
      <c r="A27" s="76" t="s">
        <v>41</v>
      </c>
      <c r="B27" s="18" t="s">
        <v>42</v>
      </c>
      <c r="C27" s="76" t="s">
        <v>22</v>
      </c>
      <c r="D27" s="76"/>
      <c r="E27" s="76"/>
      <c r="F27" s="19"/>
      <c r="G27" s="20"/>
      <c r="H27" s="20">
        <f>SUM(H28:H42)</f>
        <v>809.16000000000008</v>
      </c>
    </row>
    <row r="28" spans="1:8" s="2" customFormat="1" x14ac:dyDescent="0.25">
      <c r="A28" s="76" t="s">
        <v>43</v>
      </c>
      <c r="B28" s="18" t="s">
        <v>44</v>
      </c>
      <c r="C28" s="76" t="s">
        <v>22</v>
      </c>
      <c r="D28" s="76"/>
      <c r="E28" s="76"/>
      <c r="F28" s="22"/>
      <c r="G28" s="20"/>
      <c r="H28" s="20">
        <v>64.14</v>
      </c>
    </row>
    <row r="29" spans="1:8" s="23" customFormat="1" x14ac:dyDescent="0.25">
      <c r="A29" s="76" t="s">
        <v>45</v>
      </c>
      <c r="B29" s="18" t="s">
        <v>46</v>
      </c>
      <c r="C29" s="76" t="s">
        <v>22</v>
      </c>
      <c r="D29" s="76"/>
      <c r="E29" s="76"/>
      <c r="F29" s="22"/>
      <c r="G29" s="20"/>
      <c r="H29" s="20">
        <v>461.8</v>
      </c>
    </row>
    <row r="30" spans="1:8" s="23" customFormat="1" x14ac:dyDescent="0.25">
      <c r="A30" s="76" t="s">
        <v>47</v>
      </c>
      <c r="B30" s="18" t="s">
        <v>48</v>
      </c>
      <c r="C30" s="76" t="s">
        <v>22</v>
      </c>
      <c r="D30" s="76"/>
      <c r="E30" s="76"/>
      <c r="F30" s="76"/>
      <c r="G30" s="20"/>
      <c r="H30" s="20"/>
    </row>
    <row r="31" spans="1:8" s="23" customFormat="1" x14ac:dyDescent="0.25">
      <c r="A31" s="76" t="s">
        <v>49</v>
      </c>
      <c r="B31" s="18" t="s">
        <v>50</v>
      </c>
      <c r="C31" s="76" t="s">
        <v>22</v>
      </c>
      <c r="D31" s="76"/>
      <c r="E31" s="76"/>
      <c r="F31" s="22"/>
      <c r="G31" s="20"/>
      <c r="H31" s="20"/>
    </row>
    <row r="32" spans="1:8" s="23" customFormat="1" x14ac:dyDescent="0.25">
      <c r="A32" s="76" t="s">
        <v>51</v>
      </c>
      <c r="B32" s="18" t="s">
        <v>52</v>
      </c>
      <c r="C32" s="76" t="s">
        <v>22</v>
      </c>
      <c r="D32" s="76"/>
      <c r="E32" s="76"/>
      <c r="F32" s="22"/>
      <c r="G32" s="20"/>
      <c r="H32" s="20">
        <v>204.37</v>
      </c>
    </row>
    <row r="33" spans="1:8" s="23" customFormat="1" x14ac:dyDescent="0.25">
      <c r="A33" s="76" t="s">
        <v>53</v>
      </c>
      <c r="B33" s="18" t="s">
        <v>54</v>
      </c>
      <c r="C33" s="76" t="s">
        <v>22</v>
      </c>
      <c r="D33" s="76"/>
      <c r="E33" s="76"/>
      <c r="F33" s="22"/>
      <c r="G33" s="20"/>
      <c r="H33" s="20">
        <v>31.6</v>
      </c>
    </row>
    <row r="34" spans="1:8" s="23" customFormat="1" x14ac:dyDescent="0.25">
      <c r="A34" s="76" t="s">
        <v>55</v>
      </c>
      <c r="B34" s="18" t="s">
        <v>56</v>
      </c>
      <c r="C34" s="76" t="s">
        <v>22</v>
      </c>
      <c r="D34" s="76"/>
      <c r="E34" s="76"/>
      <c r="F34" s="22"/>
      <c r="G34" s="20"/>
      <c r="H34" s="20">
        <f t="shared" ref="H34:H41" si="4">G34*H$12</f>
        <v>0</v>
      </c>
    </row>
    <row r="35" spans="1:8" s="23" customFormat="1" x14ac:dyDescent="0.25">
      <c r="A35" s="76" t="s">
        <v>57</v>
      </c>
      <c r="B35" s="18" t="s">
        <v>58</v>
      </c>
      <c r="C35" s="76" t="s">
        <v>22</v>
      </c>
      <c r="D35" s="76"/>
      <c r="E35" s="76"/>
      <c r="F35" s="22"/>
      <c r="G35" s="20"/>
      <c r="H35" s="20">
        <f t="shared" si="4"/>
        <v>0</v>
      </c>
    </row>
    <row r="36" spans="1:8" s="23" customFormat="1" x14ac:dyDescent="0.25">
      <c r="A36" s="76" t="s">
        <v>59</v>
      </c>
      <c r="B36" s="18" t="s">
        <v>60</v>
      </c>
      <c r="C36" s="76" t="s">
        <v>22</v>
      </c>
      <c r="D36" s="76"/>
      <c r="E36" s="76"/>
      <c r="F36" s="22"/>
      <c r="G36" s="20"/>
      <c r="H36" s="20">
        <f t="shared" si="4"/>
        <v>0</v>
      </c>
    </row>
    <row r="37" spans="1:8" s="23" customFormat="1" ht="31.5" x14ac:dyDescent="0.25">
      <c r="A37" s="76" t="s">
        <v>61</v>
      </c>
      <c r="B37" s="18" t="s">
        <v>62</v>
      </c>
      <c r="C37" s="76" t="s">
        <v>22</v>
      </c>
      <c r="D37" s="76"/>
      <c r="E37" s="76"/>
      <c r="F37" s="22"/>
      <c r="G37" s="20"/>
      <c r="H37" s="20">
        <f t="shared" si="4"/>
        <v>0</v>
      </c>
    </row>
    <row r="38" spans="1:8" s="23" customFormat="1" x14ac:dyDescent="0.25">
      <c r="A38" s="76" t="s">
        <v>63</v>
      </c>
      <c r="B38" s="18" t="s">
        <v>64</v>
      </c>
      <c r="C38" s="76" t="s">
        <v>22</v>
      </c>
      <c r="D38" s="76"/>
      <c r="E38" s="76"/>
      <c r="F38" s="22"/>
      <c r="G38" s="20"/>
      <c r="H38" s="20">
        <f t="shared" si="4"/>
        <v>0</v>
      </c>
    </row>
    <row r="39" spans="1:8" s="23" customFormat="1" x14ac:dyDescent="0.25">
      <c r="A39" s="76" t="s">
        <v>65</v>
      </c>
      <c r="B39" s="18" t="s">
        <v>66</v>
      </c>
      <c r="C39" s="76" t="s">
        <v>22</v>
      </c>
      <c r="D39" s="76"/>
      <c r="E39" s="76"/>
      <c r="F39" s="22"/>
      <c r="G39" s="20"/>
      <c r="H39" s="20">
        <v>47.25</v>
      </c>
    </row>
    <row r="40" spans="1:8" s="23" customFormat="1" x14ac:dyDescent="0.25">
      <c r="A40" s="76" t="s">
        <v>67</v>
      </c>
      <c r="B40" s="18" t="s">
        <v>68</v>
      </c>
      <c r="C40" s="76" t="s">
        <v>22</v>
      </c>
      <c r="D40" s="76"/>
      <c r="E40" s="76"/>
      <c r="F40" s="22"/>
      <c r="G40" s="20"/>
      <c r="H40" s="20">
        <f t="shared" si="4"/>
        <v>0</v>
      </c>
    </row>
    <row r="41" spans="1:8" s="23" customFormat="1" x14ac:dyDescent="0.25">
      <c r="A41" s="76" t="s">
        <v>69</v>
      </c>
      <c r="B41" s="18" t="s">
        <v>70</v>
      </c>
      <c r="C41" s="76" t="s">
        <v>22</v>
      </c>
      <c r="D41" s="76"/>
      <c r="E41" s="76"/>
      <c r="F41" s="22"/>
      <c r="G41" s="20"/>
      <c r="H41" s="20">
        <f t="shared" si="4"/>
        <v>0</v>
      </c>
    </row>
    <row r="42" spans="1:8" s="23" customFormat="1" x14ac:dyDescent="0.25">
      <c r="A42" s="76" t="s">
        <v>71</v>
      </c>
      <c r="B42" s="26" t="s">
        <v>72</v>
      </c>
      <c r="C42" s="76" t="s">
        <v>22</v>
      </c>
      <c r="D42" s="76"/>
      <c r="E42" s="76"/>
      <c r="F42" s="22"/>
      <c r="G42" s="20"/>
      <c r="H42" s="20">
        <v>0</v>
      </c>
    </row>
    <row r="43" spans="1:8" s="23" customFormat="1" x14ac:dyDescent="0.25">
      <c r="A43" s="7" t="s">
        <v>73</v>
      </c>
      <c r="B43" s="27" t="s">
        <v>74</v>
      </c>
      <c r="C43" s="7" t="s">
        <v>22</v>
      </c>
      <c r="D43" s="7">
        <f>D44</f>
        <v>0</v>
      </c>
      <c r="E43" s="7">
        <f t="shared" ref="E43:F43" si="5">E44</f>
        <v>0</v>
      </c>
      <c r="F43" s="15">
        <f t="shared" si="5"/>
        <v>0</v>
      </c>
      <c r="G43" s="16">
        <f>SUM(G44:G46)</f>
        <v>0</v>
      </c>
      <c r="H43" s="16">
        <f>SUM(H44:H46)</f>
        <v>0</v>
      </c>
    </row>
    <row r="44" spans="1:8" s="23" customFormat="1" x14ac:dyDescent="0.25">
      <c r="A44" s="76" t="s">
        <v>75</v>
      </c>
      <c r="B44" s="18" t="s">
        <v>76</v>
      </c>
      <c r="C44" s="76" t="s">
        <v>22</v>
      </c>
      <c r="D44" s="76"/>
      <c r="E44" s="21"/>
      <c r="F44" s="22"/>
      <c r="G44" s="20"/>
      <c r="H44" s="20">
        <v>0</v>
      </c>
    </row>
    <row r="45" spans="1:8" s="23" customFormat="1" x14ac:dyDescent="0.25">
      <c r="A45" s="76" t="s">
        <v>77</v>
      </c>
      <c r="B45" s="28" t="s">
        <v>78</v>
      </c>
      <c r="C45" s="76" t="s">
        <v>22</v>
      </c>
      <c r="D45" s="76"/>
      <c r="E45" s="76"/>
      <c r="F45" s="22"/>
      <c r="G45" s="20"/>
      <c r="H45" s="20">
        <f t="shared" ref="H45" si="6">G45*H$12</f>
        <v>0</v>
      </c>
    </row>
    <row r="46" spans="1:8" s="23" customFormat="1" x14ac:dyDescent="0.25">
      <c r="A46" s="76" t="s">
        <v>79</v>
      </c>
      <c r="B46" s="28" t="s">
        <v>80</v>
      </c>
      <c r="C46" s="76" t="s">
        <v>22</v>
      </c>
      <c r="D46" s="76"/>
      <c r="E46" s="76"/>
      <c r="F46" s="22"/>
      <c r="G46" s="20"/>
      <c r="H46" s="20">
        <f>G46*H$12</f>
        <v>0</v>
      </c>
    </row>
    <row r="47" spans="1:8" s="2" customFormat="1" x14ac:dyDescent="0.25">
      <c r="A47" s="7" t="s">
        <v>81</v>
      </c>
      <c r="B47" s="27" t="s">
        <v>82</v>
      </c>
      <c r="C47" s="7" t="s">
        <v>22</v>
      </c>
      <c r="D47" s="7"/>
      <c r="E47" s="7"/>
      <c r="F47" s="22"/>
      <c r="G47" s="16">
        <f>SUM(G48:G50)</f>
        <v>0</v>
      </c>
      <c r="H47" s="16">
        <f>SUM(H48:H50)</f>
        <v>0</v>
      </c>
    </row>
    <row r="48" spans="1:8" s="2" customFormat="1" x14ac:dyDescent="0.25">
      <c r="A48" s="76" t="s">
        <v>83</v>
      </c>
      <c r="B48" s="18" t="s">
        <v>84</v>
      </c>
      <c r="C48" s="76" t="s">
        <v>22</v>
      </c>
      <c r="D48" s="76"/>
      <c r="E48" s="76"/>
      <c r="F48" s="22"/>
      <c r="G48" s="20"/>
      <c r="H48" s="20">
        <f t="shared" ref="H48:H50" si="7">G48*H$12</f>
        <v>0</v>
      </c>
    </row>
    <row r="49" spans="1:8" s="2" customFormat="1" ht="31.5" x14ac:dyDescent="0.25">
      <c r="A49" s="76" t="s">
        <v>85</v>
      </c>
      <c r="B49" s="18" t="s">
        <v>86</v>
      </c>
      <c r="C49" s="76" t="s">
        <v>22</v>
      </c>
      <c r="D49" s="76"/>
      <c r="E49" s="76"/>
      <c r="F49" s="22"/>
      <c r="G49" s="20"/>
      <c r="H49" s="20">
        <f t="shared" si="7"/>
        <v>0</v>
      </c>
    </row>
    <row r="50" spans="1:8" s="2" customFormat="1" x14ac:dyDescent="0.25">
      <c r="A50" s="76" t="s">
        <v>87</v>
      </c>
      <c r="B50" s="26" t="s">
        <v>88</v>
      </c>
      <c r="C50" s="76" t="s">
        <v>22</v>
      </c>
      <c r="D50" s="76"/>
      <c r="E50" s="76"/>
      <c r="F50" s="22"/>
      <c r="G50" s="20"/>
      <c r="H50" s="20">
        <f t="shared" si="7"/>
        <v>0</v>
      </c>
    </row>
    <row r="51" spans="1:8" s="33" customFormat="1" x14ac:dyDescent="0.25">
      <c r="A51" s="29"/>
      <c r="B51" s="30" t="s">
        <v>89</v>
      </c>
      <c r="C51" s="29" t="s">
        <v>22</v>
      </c>
      <c r="D51" s="31">
        <f>D17+D22+D23+D43+D47</f>
        <v>0</v>
      </c>
      <c r="E51" s="31">
        <f>E17+E22+E23+E43+E47</f>
        <v>0</v>
      </c>
      <c r="F51" s="32">
        <f>F17+F22+F23+F43+F47</f>
        <v>13527.617</v>
      </c>
      <c r="G51" s="31">
        <f>G17+G22+G23+G43+G47</f>
        <v>7746.46</v>
      </c>
      <c r="H51" s="31">
        <f>H17+H22+H23+H43+H47</f>
        <v>17571.239999999998</v>
      </c>
    </row>
    <row r="52" spans="1:8" s="2" customFormat="1" ht="15.6" x14ac:dyDescent="0.3">
      <c r="F52" s="34"/>
    </row>
    <row r="53" spans="1:8" s="2" customFormat="1" x14ac:dyDescent="0.25">
      <c r="A53" s="94" t="s">
        <v>90</v>
      </c>
      <c r="B53" s="94"/>
      <c r="C53" s="94"/>
      <c r="D53" s="94"/>
      <c r="E53" s="94"/>
      <c r="F53" s="94"/>
      <c r="G53" s="94"/>
      <c r="H53" s="94"/>
    </row>
    <row r="54" spans="1:8" s="2" customFormat="1" ht="15.6" x14ac:dyDescent="0.3"/>
    <row r="55" spans="1:8" s="2" customFormat="1" ht="54" customHeight="1" x14ac:dyDescent="0.25">
      <c r="A55" s="5" t="s">
        <v>2</v>
      </c>
      <c r="B55" s="5" t="s">
        <v>3</v>
      </c>
      <c r="C55" s="5" t="s">
        <v>4</v>
      </c>
      <c r="D55" s="13" t="str">
        <f>D15</f>
        <v>Фактические данные 2017 ( i-4)  в соответсвии с ПП РФ от 21 января 2004 г
№ 24</v>
      </c>
      <c r="E55" s="13" t="str">
        <f>E15</f>
        <v>Фактические данные 2018( i-3)  в соответсвии с ПП РФ от 21 января 2004 г
№ 24</v>
      </c>
      <c r="F55" s="13" t="str">
        <f>F15</f>
        <v>Фактические данные 2020 ( i-2)  в соответсвии с ПП РФ от 21 января 2004 г
№ 24</v>
      </c>
      <c r="G55" s="5" t="str">
        <f>G5</f>
        <v>Утверждено РЭК 2021 (i-1) год</v>
      </c>
      <c r="H55" s="5" t="str">
        <f>H5</f>
        <v>Предложено ТСО 2022 ( i ) год</v>
      </c>
    </row>
    <row r="56" spans="1:8" s="2" customFormat="1" ht="15.6" x14ac:dyDescent="0.3">
      <c r="A56" s="6">
        <f>A16</f>
        <v>1</v>
      </c>
      <c r="B56" s="6">
        <f t="shared" ref="B56:C56" si="8">B16</f>
        <v>2</v>
      </c>
      <c r="C56" s="6">
        <f t="shared" si="8"/>
        <v>3</v>
      </c>
      <c r="D56" s="6">
        <f>D16</f>
        <v>4</v>
      </c>
      <c r="E56" s="6">
        <f t="shared" ref="E56:H56" si="9">E16</f>
        <v>5</v>
      </c>
      <c r="F56" s="6">
        <f t="shared" si="9"/>
        <v>6</v>
      </c>
      <c r="G56" s="6">
        <f t="shared" si="9"/>
        <v>7</v>
      </c>
      <c r="H56" s="6">
        <f t="shared" si="9"/>
        <v>8</v>
      </c>
    </row>
    <row r="57" spans="1:8" s="10" customFormat="1" x14ac:dyDescent="0.25">
      <c r="A57" s="7" t="s">
        <v>91</v>
      </c>
      <c r="B57" s="35" t="s">
        <v>92</v>
      </c>
      <c r="C57" s="6" t="s">
        <v>22</v>
      </c>
      <c r="D57" s="6"/>
      <c r="E57" s="6"/>
      <c r="F57" s="36">
        <v>0</v>
      </c>
      <c r="G57" s="37">
        <v>0</v>
      </c>
      <c r="H57" s="37">
        <v>0</v>
      </c>
    </row>
    <row r="58" spans="1:8" s="10" customFormat="1" x14ac:dyDescent="0.25">
      <c r="A58" s="7" t="s">
        <v>93</v>
      </c>
      <c r="B58" s="35" t="s">
        <v>94</v>
      </c>
      <c r="C58" s="6" t="s">
        <v>22</v>
      </c>
      <c r="D58" s="6"/>
      <c r="E58" s="6"/>
      <c r="F58" s="36"/>
      <c r="G58" s="37"/>
      <c r="H58" s="37"/>
    </row>
    <row r="59" spans="1:8" s="10" customFormat="1" x14ac:dyDescent="0.25">
      <c r="A59" s="7" t="s">
        <v>95</v>
      </c>
      <c r="B59" s="35" t="s">
        <v>96</v>
      </c>
      <c r="C59" s="6" t="s">
        <v>22</v>
      </c>
      <c r="D59" s="6"/>
      <c r="E59" s="6"/>
      <c r="F59" s="36"/>
      <c r="G59" s="37">
        <f>'[2]Расчет НВВ РСК - индексация'!$AN$55</f>
        <v>0</v>
      </c>
      <c r="H59" s="37">
        <f>'[2]Расчет НВВ РСК - индексация'!$AN$55</f>
        <v>0</v>
      </c>
    </row>
    <row r="60" spans="1:8" s="10" customFormat="1" x14ac:dyDescent="0.25">
      <c r="A60" s="7" t="s">
        <v>97</v>
      </c>
      <c r="B60" s="14" t="s">
        <v>98</v>
      </c>
      <c r="C60" s="7" t="s">
        <v>22</v>
      </c>
      <c r="D60" s="7">
        <f>SUM(D61:D63)</f>
        <v>0</v>
      </c>
      <c r="E60" s="7">
        <f t="shared" ref="E60:F60" si="10">SUM(E61:E63)</f>
        <v>0</v>
      </c>
      <c r="F60" s="78">
        <f t="shared" si="10"/>
        <v>25627.06</v>
      </c>
      <c r="G60" s="51">
        <v>16224.26</v>
      </c>
      <c r="H60" s="51">
        <v>29285.78</v>
      </c>
    </row>
    <row r="61" spans="1:8" s="2" customFormat="1" x14ac:dyDescent="0.25">
      <c r="A61" s="38" t="s">
        <v>99</v>
      </c>
      <c r="B61" s="39" t="s">
        <v>100</v>
      </c>
      <c r="C61" s="76" t="s">
        <v>22</v>
      </c>
      <c r="D61" s="76"/>
      <c r="E61" s="76"/>
      <c r="F61" s="40">
        <v>25627.06</v>
      </c>
      <c r="G61" s="41">
        <f>G60</f>
        <v>16224.26</v>
      </c>
      <c r="H61" s="41">
        <v>28964.57</v>
      </c>
    </row>
    <row r="62" spans="1:8" s="2" customFormat="1" x14ac:dyDescent="0.25">
      <c r="A62" s="38" t="s">
        <v>101</v>
      </c>
      <c r="B62" s="39" t="s">
        <v>102</v>
      </c>
      <c r="C62" s="76" t="s">
        <v>22</v>
      </c>
      <c r="D62" s="76"/>
      <c r="E62" s="76"/>
      <c r="F62" s="40"/>
      <c r="G62" s="41"/>
      <c r="H62" s="41"/>
    </row>
    <row r="63" spans="1:8" s="2" customFormat="1" x14ac:dyDescent="0.25">
      <c r="A63" s="38" t="s">
        <v>103</v>
      </c>
      <c r="B63" s="39" t="s">
        <v>104</v>
      </c>
      <c r="C63" s="76" t="s">
        <v>22</v>
      </c>
      <c r="D63" s="76"/>
      <c r="E63" s="76"/>
      <c r="F63" s="40"/>
      <c r="G63" s="41"/>
      <c r="H63" s="41">
        <f>H60-H61</f>
        <v>321.20999999999913</v>
      </c>
    </row>
    <row r="64" spans="1:8" s="10" customFormat="1" ht="31.5" x14ac:dyDescent="0.25">
      <c r="A64" s="7" t="s">
        <v>105</v>
      </c>
      <c r="B64" s="14" t="s">
        <v>106</v>
      </c>
      <c r="C64" s="7" t="s">
        <v>22</v>
      </c>
      <c r="D64" s="7"/>
      <c r="E64" s="7">
        <f>SUM(E65:E69)</f>
        <v>0</v>
      </c>
      <c r="F64" s="78">
        <f>SUM(F65:F69)</f>
        <v>0</v>
      </c>
      <c r="G64" s="46">
        <f>SUM(G65:G69)</f>
        <v>0</v>
      </c>
      <c r="H64" s="46">
        <f>SUM(H65:H69)</f>
        <v>0</v>
      </c>
    </row>
    <row r="65" spans="1:8" s="23" customFormat="1" x14ac:dyDescent="0.25">
      <c r="A65" s="76" t="s">
        <v>107</v>
      </c>
      <c r="B65" s="18" t="s">
        <v>108</v>
      </c>
      <c r="C65" s="76" t="s">
        <v>22</v>
      </c>
      <c r="D65" s="76"/>
      <c r="E65" s="76"/>
      <c r="F65" s="42"/>
      <c r="G65" s="43"/>
      <c r="H65" s="43"/>
    </row>
    <row r="66" spans="1:8" s="23" customFormat="1" x14ac:dyDescent="0.25">
      <c r="A66" s="76" t="s">
        <v>109</v>
      </c>
      <c r="B66" s="18" t="s">
        <v>110</v>
      </c>
      <c r="C66" s="76" t="s">
        <v>22</v>
      </c>
      <c r="D66" s="76"/>
      <c r="E66" s="76"/>
      <c r="F66" s="42"/>
      <c r="G66" s="43"/>
      <c r="H66" s="43"/>
    </row>
    <row r="67" spans="1:8" s="23" customFormat="1" ht="47.25" x14ac:dyDescent="0.25">
      <c r="A67" s="76" t="s">
        <v>111</v>
      </c>
      <c r="B67" s="18" t="s">
        <v>112</v>
      </c>
      <c r="C67" s="76" t="s">
        <v>22</v>
      </c>
      <c r="D67" s="76"/>
      <c r="E67" s="76"/>
      <c r="F67" s="42"/>
      <c r="G67" s="43"/>
      <c r="H67" s="43"/>
    </row>
    <row r="68" spans="1:8" s="23" customFormat="1" x14ac:dyDescent="0.25">
      <c r="A68" s="76" t="s">
        <v>113</v>
      </c>
      <c r="B68" s="18" t="s">
        <v>114</v>
      </c>
      <c r="C68" s="76" t="s">
        <v>22</v>
      </c>
      <c r="D68" s="76"/>
      <c r="E68" s="76"/>
      <c r="F68" s="42"/>
      <c r="G68" s="43"/>
      <c r="H68" s="43"/>
    </row>
    <row r="69" spans="1:8" s="23" customFormat="1" x14ac:dyDescent="0.25">
      <c r="A69" s="76" t="s">
        <v>115</v>
      </c>
      <c r="B69" s="18" t="s">
        <v>116</v>
      </c>
      <c r="C69" s="76" t="s">
        <v>22</v>
      </c>
      <c r="D69" s="76"/>
      <c r="E69" s="76"/>
      <c r="F69" s="44"/>
      <c r="G69" s="43"/>
      <c r="H69" s="43"/>
    </row>
    <row r="70" spans="1:8" s="47" customFormat="1" x14ac:dyDescent="0.25">
      <c r="A70" s="102" t="s">
        <v>117</v>
      </c>
      <c r="B70" s="104" t="s">
        <v>118</v>
      </c>
      <c r="C70" s="7" t="s">
        <v>22</v>
      </c>
      <c r="D70" s="7">
        <v>0</v>
      </c>
      <c r="E70" s="7">
        <v>0</v>
      </c>
      <c r="F70" s="45">
        <v>2018.6</v>
      </c>
      <c r="G70" s="46">
        <v>1653.47</v>
      </c>
      <c r="H70" s="46">
        <v>3481.33</v>
      </c>
    </row>
    <row r="71" spans="1:8" s="23" customFormat="1" x14ac:dyDescent="0.25">
      <c r="A71" s="103"/>
      <c r="B71" s="105"/>
      <c r="C71" s="76" t="s">
        <v>7</v>
      </c>
      <c r="D71" s="76"/>
      <c r="E71" s="76"/>
      <c r="F71" s="56"/>
      <c r="G71" s="55"/>
      <c r="H71" s="55"/>
    </row>
    <row r="72" spans="1:8" s="47" customFormat="1" x14ac:dyDescent="0.25">
      <c r="A72" s="7" t="s">
        <v>119</v>
      </c>
      <c r="B72" s="48" t="s">
        <v>120</v>
      </c>
      <c r="C72" s="7" t="s">
        <v>22</v>
      </c>
      <c r="D72" s="7"/>
      <c r="E72" s="7"/>
      <c r="F72" s="49"/>
      <c r="G72" s="16">
        <v>0</v>
      </c>
      <c r="H72" s="16">
        <v>0</v>
      </c>
    </row>
    <row r="73" spans="1:8" s="47" customFormat="1" x14ac:dyDescent="0.25">
      <c r="A73" s="7" t="s">
        <v>121</v>
      </c>
      <c r="B73" s="35" t="s">
        <v>122</v>
      </c>
      <c r="C73" s="7" t="s">
        <v>22</v>
      </c>
      <c r="D73" s="7"/>
      <c r="E73" s="7"/>
      <c r="F73" s="45"/>
      <c r="G73" s="46">
        <f>(G47+G80+G78+G79)/0.8*0.2</f>
        <v>0</v>
      </c>
      <c r="H73" s="46">
        <v>33.42</v>
      </c>
    </row>
    <row r="74" spans="1:8" s="23" customFormat="1" x14ac:dyDescent="0.25">
      <c r="A74" s="76" t="s">
        <v>123</v>
      </c>
      <c r="B74" s="53" t="s">
        <v>124</v>
      </c>
      <c r="C74" s="76" t="s">
        <v>22</v>
      </c>
      <c r="D74" s="76"/>
      <c r="E74" s="76"/>
      <c r="F74" s="56"/>
      <c r="G74" s="55">
        <f>G80/0.8*0.2</f>
        <v>0</v>
      </c>
      <c r="H74" s="55">
        <f>H80/0.8*0.2</f>
        <v>0</v>
      </c>
    </row>
    <row r="75" spans="1:8" s="47" customFormat="1" x14ac:dyDescent="0.25">
      <c r="A75" s="7" t="s">
        <v>125</v>
      </c>
      <c r="B75" s="35" t="s">
        <v>126</v>
      </c>
      <c r="C75" s="7" t="s">
        <v>22</v>
      </c>
      <c r="D75" s="7"/>
      <c r="E75" s="7"/>
      <c r="F75" s="50"/>
      <c r="G75" s="51"/>
      <c r="H75" s="51"/>
    </row>
    <row r="76" spans="1:8" s="47" customFormat="1" x14ac:dyDescent="0.25">
      <c r="A76" s="7" t="s">
        <v>127</v>
      </c>
      <c r="B76" s="35" t="s">
        <v>128</v>
      </c>
      <c r="C76" s="7" t="s">
        <v>22</v>
      </c>
      <c r="D76" s="7">
        <v>0</v>
      </c>
      <c r="E76" s="7">
        <v>0</v>
      </c>
      <c r="F76" s="52">
        <f>SUM(F77:F78)</f>
        <v>0</v>
      </c>
      <c r="G76" s="46">
        <f>G77</f>
        <v>0</v>
      </c>
      <c r="H76" s="46">
        <f>H77</f>
        <v>0</v>
      </c>
    </row>
    <row r="77" spans="1:8" s="23" customFormat="1" x14ac:dyDescent="0.25">
      <c r="A77" s="76" t="s">
        <v>129</v>
      </c>
      <c r="B77" s="53" t="s">
        <v>130</v>
      </c>
      <c r="C77" s="76" t="s">
        <v>22</v>
      </c>
      <c r="D77" s="76"/>
      <c r="E77" s="76"/>
      <c r="F77" s="54"/>
      <c r="G77" s="55"/>
      <c r="H77" s="55"/>
    </row>
    <row r="78" spans="1:8" s="23" customFormat="1" x14ac:dyDescent="0.25">
      <c r="A78" s="76" t="s">
        <v>131</v>
      </c>
      <c r="B78" s="53" t="s">
        <v>132</v>
      </c>
      <c r="C78" s="76" t="s">
        <v>22</v>
      </c>
      <c r="D78" s="76"/>
      <c r="E78" s="76"/>
      <c r="F78" s="56"/>
      <c r="G78" s="55"/>
      <c r="H78" s="55"/>
    </row>
    <row r="79" spans="1:8" s="47" customFormat="1" ht="31.5" x14ac:dyDescent="0.25">
      <c r="A79" s="7" t="s">
        <v>133</v>
      </c>
      <c r="B79" s="57" t="s">
        <v>134</v>
      </c>
      <c r="C79" s="7" t="s">
        <v>22</v>
      </c>
      <c r="D79" s="7"/>
      <c r="E79" s="7"/>
      <c r="F79" s="50"/>
      <c r="G79" s="51"/>
      <c r="H79" s="51">
        <v>0</v>
      </c>
    </row>
    <row r="80" spans="1:8" s="47" customFormat="1" x14ac:dyDescent="0.25">
      <c r="A80" s="7" t="s">
        <v>135</v>
      </c>
      <c r="B80" s="35" t="s">
        <v>136</v>
      </c>
      <c r="C80" s="7" t="s">
        <v>22</v>
      </c>
      <c r="D80" s="7"/>
      <c r="E80" s="7"/>
      <c r="F80" s="50"/>
      <c r="G80" s="51"/>
      <c r="H80" s="51">
        <v>0</v>
      </c>
    </row>
    <row r="81" spans="1:8" s="59" customFormat="1" x14ac:dyDescent="0.25">
      <c r="A81" s="29"/>
      <c r="B81" s="30" t="s">
        <v>137</v>
      </c>
      <c r="C81" s="29" t="s">
        <v>22</v>
      </c>
      <c r="D81" s="31">
        <f>D57+D59+D60+D64+D70+D72+D73+D75+D76+D79+D80+D58</f>
        <v>0</v>
      </c>
      <c r="E81" s="31">
        <f>E57+E59+E60+E64+E70+E72+E73+E75+E76+E79+E80+E58</f>
        <v>0</v>
      </c>
      <c r="F81" s="58">
        <f>F57+F59+F60+F64+F70+F72+F73+F75+F76+F79+F80+F58</f>
        <v>27645.66</v>
      </c>
      <c r="G81" s="31">
        <f>G57+G59+G60+G64+G70+G72+G73+G75+G76+G79+G80+G58</f>
        <v>17877.73</v>
      </c>
      <c r="H81" s="31">
        <f>H57+H59+H60+H64+H70+H72+H73+H75+H76+H79+H80+H58</f>
        <v>32800.53</v>
      </c>
    </row>
    <row r="82" spans="1:8" s="23" customFormat="1" ht="31.5" x14ac:dyDescent="0.25">
      <c r="A82" s="30"/>
      <c r="B82" s="82" t="s">
        <v>138</v>
      </c>
      <c r="C82" s="83" t="s">
        <v>7</v>
      </c>
      <c r="D82" s="83"/>
      <c r="E82" s="83"/>
      <c r="F82" s="84"/>
      <c r="G82" s="77">
        <f>ROUNDDOWN((G80+G79)/(G88-G57-G74-G80-G79-G61)*100,5)</f>
        <v>0</v>
      </c>
      <c r="H82" s="77">
        <f>ROUNDDOWN((H80+H79)/(H88-H57-H74-H80-H79-H61)*100,5)</f>
        <v>0</v>
      </c>
    </row>
    <row r="83" spans="1:8" s="23" customFormat="1" x14ac:dyDescent="0.25">
      <c r="A83" s="106" t="s">
        <v>139</v>
      </c>
      <c r="B83" s="106"/>
      <c r="C83" s="106"/>
      <c r="D83" s="106"/>
      <c r="E83" s="106"/>
      <c r="F83" s="106"/>
      <c r="G83" s="106"/>
      <c r="H83" s="106"/>
    </row>
    <row r="84" spans="1:8" ht="15.6" x14ac:dyDescent="0.3">
      <c r="A84" s="60"/>
      <c r="B84" s="60"/>
      <c r="C84" s="60"/>
      <c r="D84" s="60"/>
      <c r="E84" s="60"/>
      <c r="F84" s="61"/>
      <c r="G84" s="61"/>
      <c r="H84" s="61"/>
    </row>
    <row r="85" spans="1:8" ht="49.5" customHeight="1" x14ac:dyDescent="0.25">
      <c r="A85" s="62" t="s">
        <v>2</v>
      </c>
      <c r="B85" s="62" t="s">
        <v>3</v>
      </c>
      <c r="C85" s="62" t="s">
        <v>4</v>
      </c>
      <c r="D85" s="63" t="str">
        <f>D55</f>
        <v>Фактические данные 2017 ( i-4)  в соответсвии с ПП РФ от 21 января 2004 г
№ 24</v>
      </c>
      <c r="E85" s="63" t="str">
        <f>E55</f>
        <v>Фактические данные 2018( i-3)  в соответсвии с ПП РФ от 21 января 2004 г
№ 24</v>
      </c>
      <c r="F85" s="64" t="str">
        <f>F55</f>
        <v>Фактические данные 2020 ( i-2)  в соответсвии с ПП РФ от 21 января 2004 г
№ 24</v>
      </c>
      <c r="G85" s="65" t="str">
        <f>G5</f>
        <v>Утверждено РЭК 2021 (i-1) год</v>
      </c>
      <c r="H85" s="65" t="str">
        <f>H5</f>
        <v>Предложено ТСО 2022 ( i ) год</v>
      </c>
    </row>
    <row r="86" spans="1:8" ht="15.6" x14ac:dyDescent="0.3">
      <c r="A86" s="66">
        <f>A56</f>
        <v>1</v>
      </c>
      <c r="B86" s="66">
        <f t="shared" ref="B86:H86" si="11">B56</f>
        <v>2</v>
      </c>
      <c r="C86" s="66">
        <f t="shared" si="11"/>
        <v>3</v>
      </c>
      <c r="D86" s="66">
        <f t="shared" si="11"/>
        <v>4</v>
      </c>
      <c r="E86" s="66">
        <f t="shared" si="11"/>
        <v>5</v>
      </c>
      <c r="F86" s="66">
        <f t="shared" si="11"/>
        <v>6</v>
      </c>
      <c r="G86" s="66">
        <f t="shared" si="11"/>
        <v>7</v>
      </c>
      <c r="H86" s="66">
        <f t="shared" si="11"/>
        <v>8</v>
      </c>
    </row>
    <row r="87" spans="1:8" ht="31.5" x14ac:dyDescent="0.25">
      <c r="A87" s="67" t="s">
        <v>140</v>
      </c>
      <c r="B87" s="68" t="s">
        <v>139</v>
      </c>
      <c r="C87" s="67" t="s">
        <v>22</v>
      </c>
      <c r="D87" s="67"/>
      <c r="E87" s="67"/>
      <c r="F87" s="69"/>
      <c r="G87" s="70"/>
      <c r="H87" s="70">
        <v>0</v>
      </c>
    </row>
    <row r="88" spans="1:8" s="72" customFormat="1" x14ac:dyDescent="0.25">
      <c r="A88" s="29"/>
      <c r="B88" s="30" t="s">
        <v>141</v>
      </c>
      <c r="C88" s="29" t="s">
        <v>22</v>
      </c>
      <c r="D88" s="71">
        <f>D51+D81+D87</f>
        <v>0</v>
      </c>
      <c r="E88" s="71">
        <f>E51+E81+E87</f>
        <v>0</v>
      </c>
      <c r="F88" s="71">
        <f>F51+F81+F87</f>
        <v>41173.277000000002</v>
      </c>
      <c r="G88" s="71">
        <f>G51+G81+G87</f>
        <v>25624.19</v>
      </c>
      <c r="H88" s="71">
        <f>H51+H81+H87</f>
        <v>50371.77</v>
      </c>
    </row>
    <row r="89" spans="1:8" ht="15.6" x14ac:dyDescent="0.3">
      <c r="F89" s="73"/>
      <c r="H89" s="73"/>
    </row>
    <row r="90" spans="1:8" x14ac:dyDescent="0.25">
      <c r="A90" s="74" t="s">
        <v>153</v>
      </c>
      <c r="D90" s="1" t="s">
        <v>154</v>
      </c>
      <c r="H90" s="73"/>
    </row>
  </sheetData>
  <mergeCells count="14">
    <mergeCell ref="A14:C14"/>
    <mergeCell ref="A53:H53"/>
    <mergeCell ref="A70:A71"/>
    <mergeCell ref="B70:B71"/>
    <mergeCell ref="A83:H83"/>
    <mergeCell ref="A2:H2"/>
    <mergeCell ref="A3:C3"/>
    <mergeCell ref="A4:A5"/>
    <mergeCell ref="B4:B5"/>
    <mergeCell ref="C4:C5"/>
    <mergeCell ref="D4:D5"/>
    <mergeCell ref="E4:E5"/>
    <mergeCell ref="F4:F5"/>
    <mergeCell ref="G4:H4"/>
  </mergeCells>
  <dataValidations count="1">
    <dataValidation type="decimal" allowBlank="1" showInputMessage="1" showErrorMessage="1" error="Ввведеное значение неверно" sqref="H7:H9 H11 F7:G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D7:E9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F9:G9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G57:H63 D11:G11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2021 год</vt:lpstr>
      <vt:lpstr>план 2022+факт 2020</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Маценин Константин Петрович</dc:creator>
  <cp:lastModifiedBy>Марьясов Иван Сергеевич</cp:lastModifiedBy>
  <cp:lastPrinted>2021-04-05T04:29:14Z</cp:lastPrinted>
  <dcterms:created xsi:type="dcterms:W3CDTF">2018-11-30T04:16:42Z</dcterms:created>
  <dcterms:modified xsi:type="dcterms:W3CDTF">2022-01-18T09:24:37Z</dcterms:modified>
</cp:coreProperties>
</file>